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45" windowWidth="28755" windowHeight="15390" activeTab="0"/>
  </bookViews>
  <sheets>
    <sheet name="Отчет" sheetId="1" r:id="rId1"/>
  </sheets>
  <definedNames/>
  <calcPr calcId="125725"/>
</workbook>
</file>

<file path=xl/sharedStrings.xml><?xml version="1.0" encoding="utf-8"?>
<sst xmlns="http://schemas.openxmlformats.org/spreadsheetml/2006/main" count="31" uniqueCount="30">
  <si>
    <t>Выборы депутатов Думы Великого Новгорода седьмого созыва</t>
  </si>
  <si>
    <t>По состоянию на 15.09.2023</t>
  </si>
  <si>
    <t>В руб.</t>
  </si>
  <si>
    <t>1</t>
  </si>
  <si>
    <t>1.1</t>
  </si>
  <si>
    <t>1.2</t>
  </si>
  <si>
    <t>1.3</t>
  </si>
  <si>
    <t>1.4</t>
  </si>
  <si>
    <t>2</t>
  </si>
  <si>
    <t>2.1</t>
  </si>
  <si>
    <t>2.2</t>
  </si>
  <si>
    <t>2.2.1</t>
  </si>
  <si>
    <t>2.2.2</t>
  </si>
  <si>
    <t>2.2.3</t>
  </si>
  <si>
    <t>2.3</t>
  </si>
  <si>
    <t>2.4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</si>
  <si>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</si>
  <si>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</si>
  <si>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</si>
  <si>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</si>
  <si>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</si>
  <si>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</si>
  <si>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</si>
  <si>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</si>
  <si>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</si>
  <si>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</si>
  <si>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</si>
  <si>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</si>
  <si>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Итоговый финансовый отчет о поступлении и расходовании средств избирательного фонда  избирательного объединения
 Новгородское городское отделение политической партии 
"КОММУНИСТИЧЕСКАЯ ПАРТИЯ РОССИЙСКОЙ ФЕДЕРАЦИИ"
№ 40704810943000000003
Новгородское отделение №8629 ПАО Сбербанк ВСП 8629/01885
 </t>
  </si>
  <si>
    <t>Новгородская область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</si>
</sst>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 quotePrefix="1">
      <alignment horizontal="center" vertical="center" wrapText="1"/>
    </xf>
    <xf numFmtId="0" fontId="6" fillId="2" borderId="5" xfId="0" applyNumberFormat="1" applyFont="1" applyFill="1" applyBorder="1" applyAlignment="1" quotePrefix="1">
      <alignment horizontal="center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5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3"/>
  <sheetViews>
    <sheetView tabSelected="1" workbookViewId="0" topLeftCell="A1">
      <selection activeCell="B8" sqref="B8:C8"/>
    </sheetView>
  </sheetViews>
  <sheetFormatPr defaultColWidth="9.140625" defaultRowHeight="15"/>
  <cols>
    <col min="1" max="1" width="4.8515625" style="0" customWidth="1"/>
    <col min="2" max="2" width="8.57421875" style="0" customWidth="1"/>
    <col min="3" max="3" width="59.28125" style="13" customWidth="1"/>
    <col min="4" max="4" width="21.57421875" style="15" customWidth="1"/>
    <col min="5" max="5" width="22.7109375" style="15" customWidth="1"/>
    <col min="6" max="6" width="25.28125" style="0" customWidth="1"/>
  </cols>
  <sheetData>
    <row r="1" spans="2:6" ht="129.75" customHeight="1">
      <c r="B1" s="1" t="s">
        <v>28</v>
      </c>
      <c r="C1" s="1"/>
      <c r="D1" s="1"/>
      <c r="E1" s="1"/>
      <c r="F1" s="1"/>
    </row>
    <row r="2" spans="2:6" ht="15.75">
      <c r="B2" s="2" t="s">
        <v>0</v>
      </c>
      <c r="C2" s="2"/>
      <c r="D2" s="2"/>
      <c r="E2" s="2"/>
      <c r="F2" s="2"/>
    </row>
    <row r="3" spans="2:6" ht="15.75">
      <c r="B3" s="2" t="s">
        <v>29</v>
      </c>
      <c r="C3" s="2"/>
      <c r="D3" s="2"/>
      <c r="E3" s="2"/>
      <c r="F3" s="2"/>
    </row>
    <row r="4" ht="15">
      <c r="F4" s="3" t="s">
        <v>1</v>
      </c>
    </row>
    <row r="5" ht="15">
      <c r="F5" s="3" t="s">
        <v>2</v>
      </c>
    </row>
    <row r="6" spans="2:6" ht="15">
      <c r="B6" s="4" t="str">
        <f aca="true" t="shared" si="0" ref="B6:C6">"Строка финансового отчета"</f>
        <v>Строка финансового отчета</v>
      </c>
      <c r="C6" s="5"/>
      <c r="D6" s="6" t="str">
        <f aca="true" t="shared" si="1" ref="D6:D7">"Шифр строки"</f>
        <v>Шифр строки</v>
      </c>
      <c r="E6" s="6" t="str">
        <f aca="true" t="shared" si="2" ref="E6:E7">"Сумма"</f>
        <v>Сумма</v>
      </c>
      <c r="F6" s="6" t="str">
        <f aca="true" t="shared" si="3" ref="F6:F7">"Примечание"</f>
        <v>Примечание</v>
      </c>
    </row>
    <row r="7" spans="2:6" ht="15">
      <c r="B7" s="8" t="str">
        <f>""</f>
        <v/>
      </c>
      <c r="C7" s="14" t="str">
        <f>""</f>
        <v/>
      </c>
      <c r="D7" s="7"/>
      <c r="E7" s="7"/>
      <c r="F7" s="7"/>
    </row>
    <row r="8" spans="2:6" ht="15">
      <c r="B8" s="9" t="s">
        <v>3</v>
      </c>
      <c r="C8" s="5"/>
      <c r="D8" s="8" t="str">
        <f>"2"</f>
        <v>2</v>
      </c>
      <c r="E8" s="8" t="str">
        <f>"3"</f>
        <v>3</v>
      </c>
      <c r="F8" s="8" t="str">
        <f>"4"</f>
        <v>4</v>
      </c>
    </row>
    <row r="9" spans="2:6" ht="15">
      <c r="B9" s="10" t="s">
        <v>3</v>
      </c>
      <c r="C9" s="11" t="str">
        <f>"1 Поступило средств в избирательный фонд - всего"</f>
        <v>1 Поступило средств в избирательный фонд - всего</v>
      </c>
      <c r="D9" s="12" t="str">
        <f>"1"</f>
        <v>1</v>
      </c>
      <c r="E9" s="12" t="str">
        <f>"1031209"</f>
        <v>1031209</v>
      </c>
      <c r="F9" s="11" t="str">
        <f>""</f>
        <v/>
      </c>
    </row>
    <row r="10" spans="2:6" ht="25.5">
      <c r="B10" s="10" t="s">
        <v>4</v>
      </c>
      <c r="C10" s="11" t="str">
        <f>"1.1 собственных средств кандидата, избирательного объединения"</f>
        <v>1.1 собственных средств кандидата, избирательного объединения</v>
      </c>
      <c r="D10" s="12" t="str">
        <f>"2"</f>
        <v>2</v>
      </c>
      <c r="E10" s="12" t="str">
        <f>"1031209"</f>
        <v>1031209</v>
      </c>
      <c r="F10" s="11" t="str">
        <f>""</f>
        <v/>
      </c>
    </row>
    <row r="11" spans="2:6" ht="25.5">
      <c r="B11" s="10" t="s">
        <v>5</v>
      </c>
      <c r="C11" s="11" t="str">
        <f>"1.2 средств избирательного объединения, выдвинувшего кандидата"</f>
        <v>1.2 средств избирательного объединения, выдвинувшего кандидата</v>
      </c>
      <c r="D11" s="12" t="str">
        <f>"3"</f>
        <v>3</v>
      </c>
      <c r="E11" s="12" t="str">
        <f>"0"</f>
        <v>0</v>
      </c>
      <c r="F11" s="11" t="str">
        <f>""</f>
        <v/>
      </c>
    </row>
    <row r="12" spans="2:6" ht="15">
      <c r="B12" s="10" t="s">
        <v>6</v>
      </c>
      <c r="C12" s="11" t="str">
        <f>"1.3 добровольных пожертвований юридических лиц"</f>
        <v>1.3 добровольных пожертвований юридических лиц</v>
      </c>
      <c r="D12" s="12" t="str">
        <f>"4"</f>
        <v>4</v>
      </c>
      <c r="E12" s="12" t="str">
        <f>"0"</f>
        <v>0</v>
      </c>
      <c r="F12" s="11" t="str">
        <f>""</f>
        <v/>
      </c>
    </row>
    <row r="13" spans="2:6" ht="15">
      <c r="B13" s="10" t="s">
        <v>7</v>
      </c>
      <c r="C13" s="11" t="str">
        <f>"1.4 добровольных пожертвований граждан"</f>
        <v>1.4 добровольных пожертвований граждан</v>
      </c>
      <c r="D13" s="12" t="str">
        <f>"5"</f>
        <v>5</v>
      </c>
      <c r="E13" s="12" t="str">
        <f>"0"</f>
        <v>0</v>
      </c>
      <c r="F13" s="11" t="str">
        <f>""</f>
        <v/>
      </c>
    </row>
    <row r="14" spans="2:6" ht="15">
      <c r="B14" s="10" t="s">
        <v>8</v>
      </c>
      <c r="C14" s="11" t="str">
        <f>"2 Возвращено средств из избирательного фонда - всего"</f>
        <v>2 Возвращено средств из избирательного фонда - всего</v>
      </c>
      <c r="D14" s="12" t="str">
        <f>"6"</f>
        <v>6</v>
      </c>
      <c r="E14" s="12" t="str">
        <f>"0"</f>
        <v>0</v>
      </c>
      <c r="F14" s="11" t="str">
        <f>""</f>
        <v/>
      </c>
    </row>
    <row r="15" spans="2:6" ht="15">
      <c r="B15" s="10" t="s">
        <v>9</v>
      </c>
      <c r="C15" s="11" t="str">
        <f>"2.1 перечислено в доход бюджета"</f>
        <v>2.1 перечислено в доход бюджета</v>
      </c>
      <c r="D15" s="12" t="str">
        <f>"7"</f>
        <v>7</v>
      </c>
      <c r="E15" s="12" t="str">
        <f>"0"</f>
        <v>0</v>
      </c>
      <c r="F15" s="11" t="str">
        <f>""</f>
        <v/>
      </c>
    </row>
    <row r="16" spans="2:6" ht="25.5">
      <c r="B16" s="10" t="s">
        <v>10</v>
      </c>
      <c r="C16" s="11" t="str">
        <f>"2.2 возвращено жертвователям денежных средств, поступивших с нарушением закона, в том числе:"</f>
        <v>2.2 возвращено жертвователям денежных средств, поступивших с нарушением закона, в том числе:</v>
      </c>
      <c r="D16" s="12" t="str">
        <f>"8"</f>
        <v>8</v>
      </c>
      <c r="E16" s="12" t="str">
        <f>"0"</f>
        <v>0</v>
      </c>
      <c r="F16" s="11" t="str">
        <f>""</f>
        <v/>
      </c>
    </row>
    <row r="17" spans="2:6" ht="38.25">
      <c r="B17" s="10" t="s">
        <v>11</v>
      </c>
      <c r="C17" s="11" t="str">
        <f>"2.2.1 юридическим лицам, которым запрещено вносить пожертвования либо не указавшим обязательные сведения в платежном документе"</f>
        <v>2.2.1 юридическим лицам, которым запрещено вносить пожертвования либо не указавшим обязательные сведения в платежном документе</v>
      </c>
      <c r="D17" s="12" t="str">
        <f>"9"</f>
        <v>9</v>
      </c>
      <c r="E17" s="12" t="str">
        <f>"0"</f>
        <v>0</v>
      </c>
      <c r="F17" s="11" t="str">
        <f>""</f>
        <v/>
      </c>
    </row>
    <row r="18" spans="2:6" ht="38.25">
      <c r="B18" s="10" t="s">
        <v>12</v>
      </c>
      <c r="C18" s="11" t="str">
        <f>"2.2.2 физическим лицам, которым запрещено вносить пожертвования либо не указавшим обязательные сведения в платежном документе"</f>
        <v>2.2.2 физическим лицам, которым запрещено вносить пожертвования либо не указавшим обязательные сведения в платежном документе</v>
      </c>
      <c r="D18" s="12" t="str">
        <f>"10"</f>
        <v>10</v>
      </c>
      <c r="E18" s="12" t="str">
        <f>"0"</f>
        <v>0</v>
      </c>
      <c r="F18" s="11" t="str">
        <f>""</f>
        <v/>
      </c>
    </row>
    <row r="19" spans="2:6" ht="25.5">
      <c r="B19" s="10" t="s">
        <v>13</v>
      </c>
      <c r="C19" s="11" t="str">
        <f>"2.2.3 средств, превышающих предельный размер добровольных пожертвований"</f>
        <v>2.2.3 средств, превышающих предельный размер добровольных пожертвований</v>
      </c>
      <c r="D19" s="12" t="str">
        <f>"11"</f>
        <v>11</v>
      </c>
      <c r="E19" s="12" t="str">
        <f>"0"</f>
        <v>0</v>
      </c>
      <c r="F19" s="11" t="str">
        <f>""</f>
        <v/>
      </c>
    </row>
    <row r="20" spans="2:6" ht="25.5">
      <c r="B20" s="10" t="s">
        <v>14</v>
      </c>
      <c r="C20" s="11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D20" s="12" t="str">
        <f>"12"</f>
        <v>12</v>
      </c>
      <c r="E20" s="12" t="str">
        <f>"0"</f>
        <v>0</v>
      </c>
      <c r="F20" s="11" t="str">
        <f>""</f>
        <v/>
      </c>
    </row>
    <row r="21" spans="2:6" ht="25.5">
      <c r="B21" s="10" t="s">
        <v>15</v>
      </c>
      <c r="C21" s="11" t="str">
        <f>"3 Итого средств избирательного фонда подлежащих расходованию"</f>
        <v>3 Итого средств избирательного фонда подлежащих расходованию</v>
      </c>
      <c r="D21" s="12" t="str">
        <f>"13"</f>
        <v>13</v>
      </c>
      <c r="E21" s="12" t="str">
        <f>"1031209"</f>
        <v>1031209</v>
      </c>
      <c r="F21" s="11" t="str">
        <f>""</f>
        <v/>
      </c>
    </row>
    <row r="22" spans="2:6" ht="18.75" customHeight="1">
      <c r="B22" s="10" t="s">
        <v>16</v>
      </c>
      <c r="C22" s="11" t="str">
        <f>"4 Израсходовано средств, всего"</f>
        <v>4 Израсходовано средств, всего</v>
      </c>
      <c r="D22" s="12" t="str">
        <f>"14"</f>
        <v>14</v>
      </c>
      <c r="E22" s="12" t="str">
        <f>"1031209"</f>
        <v>1031209</v>
      </c>
      <c r="F22" s="11" t="str">
        <f>""</f>
        <v/>
      </c>
    </row>
    <row r="23" spans="2:6" ht="18" customHeight="1">
      <c r="B23" s="10" t="s">
        <v>17</v>
      </c>
      <c r="C23" s="11" t="str">
        <f>"4.1 на организацию сбора подписей избирателей"</f>
        <v>4.1 на организацию сбора подписей избирателей</v>
      </c>
      <c r="D23" s="12" t="str">
        <f>"15"</f>
        <v>15</v>
      </c>
      <c r="E23" s="12" t="str">
        <f>"0"</f>
        <v>0</v>
      </c>
      <c r="F23" s="11" t="str">
        <f>""</f>
        <v/>
      </c>
    </row>
    <row r="24" spans="2:6" ht="25.5">
      <c r="B24" s="10" t="s">
        <v>18</v>
      </c>
      <c r="C24" s="11" t="str">
        <f>"4.1.1 из них на оплату труда лиц, привлекаемых для сбора подписей избирателей"</f>
        <v>4.1.1 из них на оплату труда лиц, привлекаемых для сбора подписей избирателей</v>
      </c>
      <c r="D24" s="12" t="str">
        <f>"16"</f>
        <v>16</v>
      </c>
      <c r="E24" s="12" t="str">
        <f>"0"</f>
        <v>0</v>
      </c>
      <c r="F24" s="11" t="str">
        <f>""</f>
        <v/>
      </c>
    </row>
    <row r="25" spans="2:6" ht="25.5">
      <c r="B25" s="10" t="s">
        <v>19</v>
      </c>
      <c r="C25" s="11" t="str">
        <f>"4.2 на предвыборную агитацию через организации телерадиовещания"</f>
        <v>4.2 на предвыборную агитацию через организации телерадиовещания</v>
      </c>
      <c r="D25" s="12" t="str">
        <f>"17"</f>
        <v>17</v>
      </c>
      <c r="E25" s="12" t="str">
        <f>"0"</f>
        <v>0</v>
      </c>
      <c r="F25" s="11" t="str">
        <f>""</f>
        <v/>
      </c>
    </row>
    <row r="26" spans="2:6" ht="25.5">
      <c r="B26" s="10" t="s">
        <v>20</v>
      </c>
      <c r="C26" s="11" t="str">
        <f>"4.3 на предвыборную агитацию через периодические печатные издания"</f>
        <v>4.3 на предвыборную агитацию через периодические печатные издания</v>
      </c>
      <c r="D26" s="12" t="str">
        <f>"18"</f>
        <v>18</v>
      </c>
      <c r="E26" s="12" t="str">
        <f>"0"</f>
        <v>0</v>
      </c>
      <c r="F26" s="11" t="str">
        <f>""</f>
        <v/>
      </c>
    </row>
    <row r="27" spans="2:6" ht="15">
      <c r="B27" s="10" t="s">
        <v>21</v>
      </c>
      <c r="C27" s="11" t="str">
        <f>"4.4 на предвыборную агитацию через сетевые издания"</f>
        <v>4.4 на предвыборную агитацию через сетевые издания</v>
      </c>
      <c r="D27" s="12" t="str">
        <f>"19"</f>
        <v>19</v>
      </c>
      <c r="E27" s="12" t="str">
        <f>"0"</f>
        <v>0</v>
      </c>
      <c r="F27" s="11" t="str">
        <f>""</f>
        <v/>
      </c>
    </row>
    <row r="28" spans="2:6" ht="38.25">
      <c r="B28" s="10" t="s">
        <v>22</v>
      </c>
      <c r="C28" s="11" t="str">
        <f>"4.5 на проведение публичных предвыборных мероприятий (собрания, митинги, шествия, демонстрации и др.)"</f>
        <v>4.5 на проведение публичных предвыборных мероприятий (собрания, митинги, шествия, демонстрации и др.)</v>
      </c>
      <c r="D28" s="12" t="str">
        <f>"20"</f>
        <v>20</v>
      </c>
      <c r="E28" s="12" t="str">
        <f>"0"</f>
        <v>0</v>
      </c>
      <c r="F28" s="11" t="str">
        <f>""</f>
        <v/>
      </c>
    </row>
    <row r="29" spans="2:6" ht="25.5">
      <c r="B29" s="10" t="s">
        <v>23</v>
      </c>
      <c r="C29" s="11" t="str">
        <f>"4.6 на выпуск и распространение агитационных печатных материалов (листовки, плакаты, рекламные щиты и т.п.)"</f>
        <v>4.6 на выпуск и распространение агитационных печатных материалов (листовки, плакаты, рекламные щиты и т.п.)</v>
      </c>
      <c r="D29" s="12" t="str">
        <f>"21"</f>
        <v>21</v>
      </c>
      <c r="E29" s="12" t="str">
        <f>"534900"</f>
        <v>534900</v>
      </c>
      <c r="F29" s="11" t="str">
        <f>""</f>
        <v/>
      </c>
    </row>
    <row r="30" spans="2:6" ht="25.5">
      <c r="B30" s="10" t="s">
        <v>24</v>
      </c>
      <c r="C30" s="11" t="str">
        <f>"4.7 на оплату работ (услуг), выполненных (оказанных) юридическими лицами или гражданами РФ по договорам"</f>
        <v>4.7 на оплату работ (услуг), выполненных (оказанных) юридическими лицами или гражданами РФ по договорам</v>
      </c>
      <c r="D30" s="12" t="str">
        <f>"22"</f>
        <v>22</v>
      </c>
      <c r="E30" s="12" t="str">
        <f>"496309"</f>
        <v>496309</v>
      </c>
      <c r="F30" s="11" t="str">
        <f>""</f>
        <v/>
      </c>
    </row>
    <row r="31" spans="2:6" ht="25.5">
      <c r="B31" s="10" t="s">
        <v>25</v>
      </c>
      <c r="C31" s="11" t="str">
        <f>"4.8 прочие расходы, непосредственно связанные с предвыборной агитацией"</f>
        <v>4.8 прочие расходы, непосредственно связанные с предвыборной агитацией</v>
      </c>
      <c r="D31" s="12" t="str">
        <f>"23"</f>
        <v>23</v>
      </c>
      <c r="E31" s="12" t="str">
        <f>"0"</f>
        <v>0</v>
      </c>
      <c r="F31" s="11" t="str">
        <f>""</f>
        <v/>
      </c>
    </row>
    <row r="32" spans="2:6" ht="38.25">
      <c r="B32" s="10" t="s">
        <v>26</v>
      </c>
      <c r="C32" s="11" t="str">
        <f>"5 Распределено неизрасходованного остатка средств фонда пропорционально перечислениям в избирательный фонд"</f>
        <v>5 Распределено неизрасходованного остатка средств фонда пропорционально перечислениям в избирательный фонд</v>
      </c>
      <c r="D32" s="12" t="str">
        <f>"24"</f>
        <v>24</v>
      </c>
      <c r="E32" s="12" t="str">
        <f>"0"</f>
        <v>0</v>
      </c>
      <c r="F32" s="11" t="str">
        <f>""</f>
        <v/>
      </c>
    </row>
    <row r="33" spans="2:6" ht="29.25" customHeight="1">
      <c r="B33" s="10" t="s">
        <v>27</v>
      </c>
      <c r="C33" s="11" t="str">
        <f>"6 Остаток неизрасходованных средств на счете избирательного фонда (заверяется банковской справкой)"</f>
        <v>6 Остаток неизрасходованных средств на счете избирательного фонда (заверяется банковской справкой)</v>
      </c>
      <c r="D33" s="12" t="str">
        <f>"25"</f>
        <v>25</v>
      </c>
      <c r="E33" s="12" t="str">
        <f>"0"</f>
        <v>0</v>
      </c>
      <c r="F33" s="11" t="str">
        <f>""</f>
        <v/>
      </c>
    </row>
  </sheetData>
  <mergeCells count="8">
    <mergeCell ref="B8:C8"/>
    <mergeCell ref="B3:F3"/>
    <mergeCell ref="B1:F1"/>
    <mergeCell ref="B2:F2"/>
    <mergeCell ref="B6:C6"/>
    <mergeCell ref="D6:D7"/>
    <mergeCell ref="E6:E7"/>
    <mergeCell ref="F6:F7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2023-09-15T14:51:35Z</cp:lastPrinted>
  <dcterms:created xsi:type="dcterms:W3CDTF">2023-09-15T14:44:06Z</dcterms:created>
  <dcterms:modified xsi:type="dcterms:W3CDTF">2023-09-15T14:52:08Z</dcterms:modified>
  <cp:category/>
  <cp:version/>
  <cp:contentType/>
  <cp:contentStatus/>
</cp:coreProperties>
</file>