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<sst xmlns="http://schemas.openxmlformats.org/spreadsheetml/2006/main" count="542" uniqueCount="88">
  <si>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</si>
  <si>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</si>
  <si>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</si>
  <si>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</si>
  <si>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</si>
  <si>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</si>
  <si>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</si>
  <si>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</si>
  <si>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</si>
  <si>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</si>
  <si>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</si>
  <si>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</si>
  <si>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</si>
  <si>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</si>
  <si>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</si>
  <si>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</si>
  <si>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</si>
  <si>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</si>
  <si>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</si>
  <si>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</si>
  <si>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</si>
  <si>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</si>
  <si>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</si>
  <si>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</si>
  <si>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</si>
  <si>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</si>
  <si>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</si>
  <si>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</si>
  <si>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</si>
  <si>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</si>
  <si>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</si>
  <si>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</si>
  <si>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</si>
  <si>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</si>
  <si>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</si>
  <si>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</si>
  <si>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</si>
  <si>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</si>
  <si>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</si>
  <si>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</si>
  <si>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</si>
  <si>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</si>
  <si>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</si>
  <si>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</si>
  <si>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</si>
  <si>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</si>
  <si>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</si>
  <si>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</si>
  <si>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</si>
  <si>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</si>
  <si>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</si>
  <si>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</si>
  <si>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</si>
  <si>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</si>
  <si>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</si>
  <si>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</si>
  <si>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</si>
  <si>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</si>
  <si>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</si>
  <si>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</si>
  <si>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</si>
  <si>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</si>
  <si>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</si>
  <si>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</si>
  <si>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</si>
  <si>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</si>
  <si>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</si>
  <si>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</si>
  <si>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</si>
  <si>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</si>
  <si>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</si>
  <si>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</si>
  <si>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</si>
  <si>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</si>
  <si>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</si>
  <si>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</si>
  <si>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</si>
  <si>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</si>
  <si>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</si>
  <si>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</si>
  <si>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</si>
  <si>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</si>
  <si>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</si>
  <si>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</si>
  <si>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</si>
  <si>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ремонт</t>
  </si>
  <si>
    <t>120,0,</t>
  </si>
  <si>
    <t xml:space="preserve">Результаты мониторинга цен на фиксированный набор товаров в Великом Новгороде муниципальном районе по состоянию на 30.12.2020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</si>
</sst>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Q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L45" sqref="AL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77</v>
      </c>
      <c r="J4" s="35"/>
      <c r="K4" s="30" t="s">
        <v>53</v>
      </c>
      <c r="L4" s="31"/>
      <c r="M4" s="32"/>
      <c r="N4" s="34" t="s">
        <v>57</v>
      </c>
      <c r="O4" s="35"/>
      <c r="P4" s="34" t="s">
        <v>84</v>
      </c>
      <c r="Q4" s="35"/>
      <c r="R4" s="34" t="s">
        <v>58</v>
      </c>
      <c r="S4" s="35"/>
      <c r="T4" s="30" t="s">
        <v>53</v>
      </c>
      <c r="U4" s="31"/>
      <c r="V4" s="32"/>
      <c r="W4" s="34" t="s">
        <v>82</v>
      </c>
      <c r="X4" s="35"/>
      <c r="Y4" s="34" t="s">
        <v>80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81</v>
      </c>
      <c r="AO4" s="35"/>
      <c r="AP4" s="30" t="s">
        <v>53</v>
      </c>
      <c r="AQ4" s="31"/>
      <c r="AR4" s="32"/>
      <c r="AS4" s="34" t="s">
        <v>76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9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44377</v>
      </c>
      <c r="B6" s="10" t="s">
        <v>61</v>
      </c>
      <c r="C6" s="1">
        <v>1</v>
      </c>
      <c r="D6" s="6" t="s">
        <v>4</v>
      </c>
      <c r="E6" s="19">
        <v>34.99</v>
      </c>
      <c r="F6" s="25">
        <v>69.95</v>
      </c>
      <c r="G6" s="19">
        <v>24.99</v>
      </c>
      <c r="H6" s="25">
        <v>74.99</v>
      </c>
      <c r="I6" s="19">
        <v>26.99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40</v>
      </c>
      <c r="O6" s="25">
        <v>51</v>
      </c>
      <c r="P6" s="19">
        <v>29.95</v>
      </c>
      <c r="Q6" s="25">
        <v>85</v>
      </c>
      <c r="R6" s="19">
        <v>39.99</v>
      </c>
      <c r="S6" s="25">
        <v>68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44</v>
      </c>
      <c r="X6" s="28">
        <v>55</v>
      </c>
      <c r="Y6" s="19">
        <v>44</v>
      </c>
      <c r="Z6" s="25">
        <v>60</v>
      </c>
      <c r="AA6" s="19">
        <v>51</v>
      </c>
      <c r="AB6" s="25">
        <v>55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39</v>
      </c>
      <c r="AI6" s="25">
        <v>65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/>
      <c r="AT6" s="25"/>
      <c r="AU6" s="9">
        <v>1</v>
      </c>
      <c r="AV6" s="12">
        <f aca="true" t="shared" si="0" ref="AV6:AV45">IF(ISNUMBER(AS6),1,0)</f>
        <v>0</v>
      </c>
      <c r="AW6" s="7">
        <f>AV6/AU6*100</f>
        <v>0</v>
      </c>
      <c r="AY6" s="14">
        <f aca="true" t="shared" si="1" ref="AY6:AY45">IF(SUM(E6,G6,I6)=0,"",ROUND(AVERAGE(E6,G6,I6),2))</f>
        <v>28.99</v>
      </c>
      <c r="AZ6" s="14">
        <f aca="true" t="shared" si="2" ref="AZ6:AZ45">IF(SUM(F6,H6,J6)=0,"",ROUND(AVERAGE(F6,H6,J6),2))</f>
        <v>64.75</v>
      </c>
      <c r="BA6" s="15">
        <f aca="true" t="shared" si="3" ref="BA6:BA45">M6</f>
        <v>100</v>
      </c>
      <c r="BB6" s="14">
        <f aca="true" t="shared" si="4" ref="BB6:BB21">IF(SUM(N6,P6,R6)=0,"",ROUND(AVERAGE(N6,P6,R6),2))</f>
        <v>36.65</v>
      </c>
      <c r="BC6" s="14">
        <f aca="true" t="shared" si="5" ref="BC6:BC21">IF(SUM(O6,Q6,S6)=0,"",ROUND(AVERAGE(O6,Q6,S6),2))</f>
        <v>68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48.33</v>
      </c>
      <c r="BF6" s="14">
        <f aca="true" t="shared" si="8" ref="BF6:BF45">IF(SUM(X9,Z6,AB6)=0,"",ROUND(AVERAGE(X9,Z6,AB6),2))</f>
        <v>67.33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43.5</v>
      </c>
      <c r="BI6" s="15">
        <f aca="true" t="shared" si="11" ref="BI6:BI45">IF(SUM(AG6,AI6,AK6,AM6,AO6)=0,"",AVERAGE(AG6,AI6,AK6,AM6,AO6))</f>
        <v>56.5</v>
      </c>
      <c r="BJ6" s="15">
        <f aca="true" t="shared" si="12" ref="BJ6:BJ45">AR6</f>
        <v>40</v>
      </c>
      <c r="BK6" s="15">
        <f>IF(SUM(AS6)=0,"",AS6)</f>
      </c>
      <c r="BL6" s="15">
        <f>IF(SUM(AT6)=0,"",AT6)</f>
      </c>
      <c r="BM6" s="15">
        <f>AW6</f>
        <v>0</v>
      </c>
      <c r="BN6" s="16">
        <f>ROUND(AVERAGE(AY6,BB6,BE6,BH6,BK6),2)</f>
        <v>39.37</v>
      </c>
      <c r="BO6" s="16">
        <f>ROUND(AVERAGE(AZ6,BC6,BF6,BI6,BL6),2)</f>
        <v>64.15</v>
      </c>
    </row>
    <row r="7" spans="1:67" ht="12.75">
      <c r="A7" s="26">
        <v>44377</v>
      </c>
      <c r="B7" s="10" t="s">
        <v>61</v>
      </c>
      <c r="C7" s="1">
        <v>2</v>
      </c>
      <c r="D7" s="6" t="s">
        <v>5</v>
      </c>
      <c r="E7" s="19">
        <v>50.99</v>
      </c>
      <c r="F7" s="25">
        <v>84.99</v>
      </c>
      <c r="G7" s="19">
        <v>43.59</v>
      </c>
      <c r="H7" s="25">
        <v>91.69</v>
      </c>
      <c r="I7" s="19">
        <v>49.49</v>
      </c>
      <c r="J7" s="25">
        <v>99.9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68.75</v>
      </c>
      <c r="O7" s="25">
        <v>124.44</v>
      </c>
      <c r="P7" s="19">
        <v>49.49</v>
      </c>
      <c r="Q7" s="25">
        <v>99</v>
      </c>
      <c r="R7" s="19">
        <v>45.4</v>
      </c>
      <c r="S7" s="25">
        <v>88.76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59</v>
      </c>
      <c r="X7" s="28">
        <v>91</v>
      </c>
      <c r="Y7" s="19">
        <v>78</v>
      </c>
      <c r="Z7" s="25">
        <v>87</v>
      </c>
      <c r="AA7" s="19">
        <v>50</v>
      </c>
      <c r="AB7" s="25">
        <v>113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72</v>
      </c>
      <c r="AI7" s="25">
        <v>72</v>
      </c>
      <c r="AJ7" s="19" t="s">
        <v>62</v>
      </c>
      <c r="AK7" s="25" t="s">
        <v>62</v>
      </c>
      <c r="AL7" s="19">
        <v>75</v>
      </c>
      <c r="AM7" s="25">
        <v>98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/>
      <c r="AT7" s="25"/>
      <c r="AU7" s="9">
        <v>1</v>
      </c>
      <c r="AV7" s="12">
        <f t="shared" si="0"/>
        <v>0</v>
      </c>
      <c r="AW7" s="7">
        <f aca="true" t="shared" si="20" ref="AW7:AW45">AV7/AU7*100</f>
        <v>0</v>
      </c>
      <c r="AY7" s="14">
        <f t="shared" si="1"/>
        <v>48.02</v>
      </c>
      <c r="AZ7" s="14">
        <f t="shared" si="2"/>
        <v>92.19</v>
      </c>
      <c r="BA7" s="15">
        <f t="shared" si="3"/>
        <v>100</v>
      </c>
      <c r="BB7" s="14">
        <f t="shared" si="4"/>
        <v>54.55</v>
      </c>
      <c r="BC7" s="14">
        <f t="shared" si="5"/>
        <v>104.07</v>
      </c>
      <c r="BD7" s="15">
        <f t="shared" si="6"/>
        <v>100</v>
      </c>
      <c r="BE7" s="14">
        <f t="shared" si="7"/>
        <v>76.67</v>
      </c>
      <c r="BF7" s="14">
        <f t="shared" si="8"/>
        <v>121.67</v>
      </c>
      <c r="BG7" s="15">
        <f t="shared" si="9"/>
        <v>100</v>
      </c>
      <c r="BH7" s="15">
        <f t="shared" si="10"/>
        <v>73.5</v>
      </c>
      <c r="BI7" s="15">
        <f t="shared" si="11"/>
        <v>85</v>
      </c>
      <c r="BJ7" s="15">
        <f t="shared" si="12"/>
        <v>40</v>
      </c>
      <c r="BK7" s="15">
        <f aca="true" t="shared" si="21" ref="BK7:BK45">IF(SUM(AS7)=0,"",AS7)</f>
      </c>
      <c r="BL7" s="15">
        <f aca="true" t="shared" si="22" ref="BL7:BL45">IF(SUM(AT7)=0,"",AT7)</f>
      </c>
      <c r="BM7" s="15">
        <f aca="true" t="shared" si="23" ref="BM7:BM45">AW7</f>
        <v>0</v>
      </c>
      <c r="BN7" s="16">
        <f aca="true" t="shared" si="24" ref="BN7:BO45">ROUND(AVERAGE(AY7,BB7,BE7,BH7,BK7),2)</f>
        <v>63.19</v>
      </c>
      <c r="BO7" s="16">
        <f t="shared" si="24"/>
        <v>100.73</v>
      </c>
    </row>
    <row r="8" spans="1:67" ht="12.75">
      <c r="A8" s="26">
        <v>44377</v>
      </c>
      <c r="B8" s="10" t="s">
        <v>61</v>
      </c>
      <c r="C8" s="1">
        <v>3</v>
      </c>
      <c r="D8" s="6" t="s">
        <v>6</v>
      </c>
      <c r="E8" s="19">
        <v>64.29</v>
      </c>
      <c r="F8" s="25">
        <v>119.9</v>
      </c>
      <c r="G8" s="19">
        <v>57.89</v>
      </c>
      <c r="H8" s="25">
        <v>125</v>
      </c>
      <c r="I8" s="19">
        <v>69.99</v>
      </c>
      <c r="J8" s="25">
        <v>92</v>
      </c>
      <c r="K8" s="9">
        <v>3</v>
      </c>
      <c r="L8" s="11">
        <f t="shared" si="13"/>
        <v>3</v>
      </c>
      <c r="M8" s="7">
        <f t="shared" si="14"/>
        <v>100</v>
      </c>
      <c r="N8" s="19">
        <v>91.25</v>
      </c>
      <c r="O8" s="25">
        <v>122.22</v>
      </c>
      <c r="P8" s="19">
        <v>69.99</v>
      </c>
      <c r="Q8" s="25">
        <v>98.9</v>
      </c>
      <c r="R8" s="19">
        <v>83.32</v>
      </c>
      <c r="S8" s="25">
        <v>120</v>
      </c>
      <c r="T8" s="9">
        <v>3</v>
      </c>
      <c r="U8" s="11">
        <f t="shared" si="15"/>
        <v>3</v>
      </c>
      <c r="V8" s="7">
        <f t="shared" si="16"/>
        <v>100</v>
      </c>
      <c r="W8" s="27">
        <v>95</v>
      </c>
      <c r="X8" s="28">
        <v>95</v>
      </c>
      <c r="Y8" s="19">
        <v>92</v>
      </c>
      <c r="Z8" s="25">
        <v>92</v>
      </c>
      <c r="AA8" s="19">
        <v>111</v>
      </c>
      <c r="AB8" s="25">
        <v>124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86</v>
      </c>
      <c r="AI8" s="25">
        <v>86</v>
      </c>
      <c r="AJ8" s="19" t="s">
        <v>62</v>
      </c>
      <c r="AK8" s="25" t="s">
        <v>62</v>
      </c>
      <c r="AL8" s="19">
        <v>94</v>
      </c>
      <c r="AM8" s="25">
        <v>134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/>
      <c r="AT8" s="25"/>
      <c r="AU8" s="9">
        <v>1</v>
      </c>
      <c r="AV8" s="12">
        <f t="shared" si="0"/>
        <v>0</v>
      </c>
      <c r="AW8" s="7">
        <f t="shared" si="20"/>
        <v>0</v>
      </c>
      <c r="AY8" s="14">
        <f t="shared" si="1"/>
        <v>64.06</v>
      </c>
      <c r="AZ8" s="14">
        <f t="shared" si="2"/>
        <v>112.3</v>
      </c>
      <c r="BA8" s="15">
        <f t="shared" si="3"/>
        <v>100</v>
      </c>
      <c r="BB8" s="14">
        <f t="shared" si="4"/>
        <v>81.52</v>
      </c>
      <c r="BC8" s="14">
        <f t="shared" si="5"/>
        <v>113.71</v>
      </c>
      <c r="BD8" s="15">
        <f t="shared" si="6"/>
        <v>100</v>
      </c>
      <c r="BE8" s="14">
        <f t="shared" si="7"/>
        <v>83</v>
      </c>
      <c r="BF8" s="14">
        <f t="shared" si="8"/>
        <v>93.67</v>
      </c>
      <c r="BG8" s="15">
        <f t="shared" si="9"/>
        <v>100</v>
      </c>
      <c r="BH8" s="15">
        <f t="shared" si="10"/>
        <v>90</v>
      </c>
      <c r="BI8" s="15">
        <f t="shared" si="11"/>
        <v>110</v>
      </c>
      <c r="BJ8" s="15">
        <f t="shared" si="12"/>
        <v>40</v>
      </c>
      <c r="BK8" s="15">
        <f t="shared" si="21"/>
      </c>
      <c r="BL8" s="15">
        <f t="shared" si="22"/>
      </c>
      <c r="BM8" s="15">
        <f t="shared" si="23"/>
        <v>0</v>
      </c>
      <c r="BN8" s="16">
        <f t="shared" si="24"/>
        <v>79.65</v>
      </c>
      <c r="BO8" s="16">
        <f t="shared" si="24"/>
        <v>107.42</v>
      </c>
    </row>
    <row r="9" spans="1:67" ht="12.75">
      <c r="A9" s="26">
        <v>44377</v>
      </c>
      <c r="B9" s="10" t="s">
        <v>61</v>
      </c>
      <c r="C9" s="1">
        <v>4</v>
      </c>
      <c r="D9" s="6" t="s">
        <v>7</v>
      </c>
      <c r="E9" s="19">
        <v>32.98</v>
      </c>
      <c r="F9" s="25">
        <v>199.98</v>
      </c>
      <c r="G9" s="19">
        <v>32.97</v>
      </c>
      <c r="H9" s="25">
        <v>80.9</v>
      </c>
      <c r="I9" s="19">
        <v>37</v>
      </c>
      <c r="J9" s="25">
        <v>96.6</v>
      </c>
      <c r="K9" s="9">
        <v>3</v>
      </c>
      <c r="L9" s="11">
        <f t="shared" si="13"/>
        <v>3</v>
      </c>
      <c r="M9" s="7">
        <f t="shared" si="14"/>
        <v>100</v>
      </c>
      <c r="N9" s="19">
        <v>60</v>
      </c>
      <c r="O9" s="25">
        <v>117.77</v>
      </c>
      <c r="P9" s="19">
        <v>31.8</v>
      </c>
      <c r="Q9" s="25">
        <v>119.8</v>
      </c>
      <c r="R9" s="19">
        <v>36.28</v>
      </c>
      <c r="S9" s="25">
        <v>87.8</v>
      </c>
      <c r="T9" s="9">
        <v>3</v>
      </c>
      <c r="U9" s="11">
        <f t="shared" si="15"/>
        <v>3</v>
      </c>
      <c r="V9" s="7">
        <f t="shared" si="16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70</v>
      </c>
      <c r="AB9" s="25">
        <v>146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/>
      <c r="AT9" s="25"/>
      <c r="AU9" s="9">
        <v>1</v>
      </c>
      <c r="AV9" s="12">
        <f t="shared" si="0"/>
        <v>0</v>
      </c>
      <c r="AW9" s="7">
        <f t="shared" si="20"/>
        <v>0</v>
      </c>
      <c r="AY9" s="14">
        <f t="shared" si="1"/>
        <v>34.32</v>
      </c>
      <c r="AZ9" s="14">
        <f t="shared" si="2"/>
        <v>125.83</v>
      </c>
      <c r="BA9" s="15">
        <f t="shared" si="3"/>
        <v>100</v>
      </c>
      <c r="BB9" s="14">
        <f t="shared" si="4"/>
        <v>42.69</v>
      </c>
      <c r="BC9" s="14">
        <f t="shared" si="5"/>
        <v>108.46</v>
      </c>
      <c r="BD9" s="15">
        <f t="shared" si="6"/>
        <v>100</v>
      </c>
      <c r="BE9" s="14">
        <f t="shared" si="7"/>
        <v>44.33</v>
      </c>
      <c r="BF9" s="14">
        <f t="shared" si="8"/>
        <v>83.87</v>
      </c>
      <c r="BG9" s="15">
        <f t="shared" si="9"/>
        <v>100</v>
      </c>
      <c r="BH9" s="15">
        <f t="shared" si="10"/>
        <v>82</v>
      </c>
      <c r="BI9" s="15">
        <f t="shared" si="11"/>
        <v>95.5</v>
      </c>
      <c r="BJ9" s="15">
        <f t="shared" si="12"/>
        <v>20</v>
      </c>
      <c r="BK9" s="15">
        <f t="shared" si="21"/>
      </c>
      <c r="BL9" s="15">
        <f t="shared" si="22"/>
      </c>
      <c r="BM9" s="15">
        <f t="shared" si="23"/>
        <v>0</v>
      </c>
      <c r="BN9" s="16">
        <f t="shared" si="24"/>
        <v>50.84</v>
      </c>
      <c r="BO9" s="16">
        <f t="shared" si="24"/>
        <v>103.42</v>
      </c>
    </row>
    <row r="10" spans="1:67" ht="12.75">
      <c r="A10" s="26">
        <v>44377</v>
      </c>
      <c r="B10" s="10" t="s">
        <v>61</v>
      </c>
      <c r="C10" s="1">
        <v>5</v>
      </c>
      <c r="D10" s="6" t="s">
        <v>8</v>
      </c>
      <c r="E10" s="19">
        <v>99.98</v>
      </c>
      <c r="F10" s="25">
        <v>159.9</v>
      </c>
      <c r="G10" s="19">
        <v>95.59</v>
      </c>
      <c r="H10" s="25">
        <v>183.99</v>
      </c>
      <c r="I10" s="19">
        <v>78.99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110</v>
      </c>
      <c r="O10" s="25">
        <v>129</v>
      </c>
      <c r="P10" s="19">
        <v>88.99</v>
      </c>
      <c r="Q10" s="25">
        <v>154</v>
      </c>
      <c r="R10" s="19">
        <v>92.5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102</v>
      </c>
      <c r="X10" s="25">
        <v>165</v>
      </c>
      <c r="Y10" s="19">
        <v>91</v>
      </c>
      <c r="Z10" s="25">
        <v>154</v>
      </c>
      <c r="AA10" s="19">
        <v>120</v>
      </c>
      <c r="AB10" s="20">
        <v>156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108</v>
      </c>
      <c r="AM10" s="25">
        <v>145</v>
      </c>
      <c r="AN10" s="19">
        <v>110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/>
      <c r="AT10" s="25"/>
      <c r="AU10" s="9">
        <v>1</v>
      </c>
      <c r="AV10" s="12">
        <f t="shared" si="0"/>
        <v>0</v>
      </c>
      <c r="AW10" s="7">
        <f t="shared" si="20"/>
        <v>0</v>
      </c>
      <c r="AY10" s="14">
        <f t="shared" si="1"/>
        <v>91.52</v>
      </c>
      <c r="AZ10" s="14">
        <f t="shared" si="2"/>
        <v>158.63</v>
      </c>
      <c r="BA10" s="15">
        <f t="shared" si="3"/>
        <v>100</v>
      </c>
      <c r="BB10" s="14">
        <f t="shared" si="4"/>
        <v>97.16</v>
      </c>
      <c r="BC10" s="14">
        <f t="shared" si="5"/>
        <v>142.67</v>
      </c>
      <c r="BD10" s="15">
        <f t="shared" si="6"/>
        <v>100</v>
      </c>
      <c r="BE10" s="14">
        <f t="shared" si="7"/>
        <v>220.33</v>
      </c>
      <c r="BF10" s="14">
        <f t="shared" si="8"/>
        <v>303.33</v>
      </c>
      <c r="BG10" s="15">
        <f t="shared" si="9"/>
        <v>100</v>
      </c>
      <c r="BH10" s="15">
        <f t="shared" si="10"/>
        <v>109</v>
      </c>
      <c r="BI10" s="15">
        <f t="shared" si="11"/>
        <v>150</v>
      </c>
      <c r="BJ10" s="15">
        <f t="shared" si="12"/>
        <v>40</v>
      </c>
      <c r="BK10" s="15">
        <f t="shared" si="21"/>
      </c>
      <c r="BL10" s="15">
        <f t="shared" si="22"/>
      </c>
      <c r="BM10" s="15">
        <f t="shared" si="23"/>
        <v>0</v>
      </c>
      <c r="BN10" s="16">
        <f t="shared" si="24"/>
        <v>129.5</v>
      </c>
      <c r="BO10" s="16">
        <f t="shared" si="24"/>
        <v>188.66</v>
      </c>
    </row>
    <row r="11" spans="1:67" ht="12.75">
      <c r="A11" s="26">
        <v>44377</v>
      </c>
      <c r="B11" s="10" t="s">
        <v>61</v>
      </c>
      <c r="C11" s="1">
        <v>6</v>
      </c>
      <c r="D11" s="6" t="s">
        <v>9</v>
      </c>
      <c r="E11" s="19">
        <v>46</v>
      </c>
      <c r="F11" s="25">
        <v>46</v>
      </c>
      <c r="G11" s="19">
        <v>45.99</v>
      </c>
      <c r="H11" s="25">
        <v>129.9</v>
      </c>
      <c r="I11" s="19">
        <v>45.99</v>
      </c>
      <c r="J11" s="25">
        <v>65</v>
      </c>
      <c r="K11" s="9">
        <v>3</v>
      </c>
      <c r="L11" s="11">
        <f t="shared" si="13"/>
        <v>3</v>
      </c>
      <c r="M11" s="7">
        <f t="shared" si="14"/>
        <v>100</v>
      </c>
      <c r="N11" s="19">
        <v>46</v>
      </c>
      <c r="O11" s="25">
        <v>55</v>
      </c>
      <c r="P11" s="19">
        <v>45.99</v>
      </c>
      <c r="Q11" s="25">
        <v>56</v>
      </c>
      <c r="R11" s="19">
        <v>46</v>
      </c>
      <c r="S11" s="25">
        <v>46</v>
      </c>
      <c r="T11" s="9">
        <v>3</v>
      </c>
      <c r="U11" s="11">
        <f t="shared" si="15"/>
        <v>3</v>
      </c>
      <c r="V11" s="7">
        <f t="shared" si="16"/>
        <v>100</v>
      </c>
      <c r="W11" s="19">
        <v>46</v>
      </c>
      <c r="X11" s="25">
        <v>65</v>
      </c>
      <c r="Y11" s="19">
        <v>46</v>
      </c>
      <c r="Z11" s="25">
        <v>56</v>
      </c>
      <c r="AA11" s="19" t="s">
        <v>62</v>
      </c>
      <c r="AB11" s="20" t="s">
        <v>62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>
        <v>46</v>
      </c>
      <c r="AM11" s="25">
        <v>46</v>
      </c>
      <c r="AN11" s="19" t="s">
        <v>62</v>
      </c>
      <c r="AO11" s="25" t="s">
        <v>62</v>
      </c>
      <c r="AP11" s="9">
        <v>5</v>
      </c>
      <c r="AQ11" s="12">
        <f t="shared" si="19"/>
        <v>1</v>
      </c>
      <c r="AR11" s="7">
        <f t="shared" si="25"/>
        <v>20</v>
      </c>
      <c r="AS11" s="19"/>
      <c r="AT11" s="25"/>
      <c r="AU11" s="9">
        <v>1</v>
      </c>
      <c r="AV11" s="12">
        <f t="shared" si="0"/>
        <v>0</v>
      </c>
      <c r="AW11" s="7">
        <f t="shared" si="20"/>
        <v>0</v>
      </c>
      <c r="AY11" s="14">
        <f t="shared" si="1"/>
        <v>45.99</v>
      </c>
      <c r="AZ11" s="14">
        <f t="shared" si="2"/>
        <v>80.3</v>
      </c>
      <c r="BA11" s="15">
        <f t="shared" si="3"/>
        <v>100</v>
      </c>
      <c r="BB11" s="14">
        <f t="shared" si="4"/>
        <v>46</v>
      </c>
      <c r="BC11" s="14">
        <f t="shared" si="5"/>
        <v>52.33</v>
      </c>
      <c r="BD11" s="15">
        <f t="shared" si="6"/>
        <v>100</v>
      </c>
      <c r="BE11" s="14">
        <f t="shared" si="7"/>
        <v>48</v>
      </c>
      <c r="BF11" s="14">
        <f t="shared" si="8"/>
        <v>68</v>
      </c>
      <c r="BG11" s="15">
        <f t="shared" si="9"/>
        <v>66.66666666666666</v>
      </c>
      <c r="BH11" s="15">
        <f t="shared" si="10"/>
        <v>46</v>
      </c>
      <c r="BI11" s="15">
        <f t="shared" si="11"/>
        <v>46</v>
      </c>
      <c r="BJ11" s="15">
        <f t="shared" si="12"/>
        <v>20</v>
      </c>
      <c r="BK11" s="15">
        <f t="shared" si="21"/>
      </c>
      <c r="BL11" s="15">
        <f t="shared" si="22"/>
      </c>
      <c r="BM11" s="15">
        <f t="shared" si="23"/>
        <v>0</v>
      </c>
      <c r="BN11" s="16">
        <f t="shared" si="24"/>
        <v>46.5</v>
      </c>
      <c r="BO11" s="16">
        <f t="shared" si="24"/>
        <v>61.66</v>
      </c>
    </row>
    <row r="12" spans="1:67" ht="12.75">
      <c r="A12" s="26">
        <v>44377</v>
      </c>
      <c r="B12" s="10" t="s">
        <v>61</v>
      </c>
      <c r="C12" s="1">
        <v>7</v>
      </c>
      <c r="D12" s="6" t="s">
        <v>43</v>
      </c>
      <c r="E12" s="19">
        <v>10.99</v>
      </c>
      <c r="F12" s="25">
        <v>14.9</v>
      </c>
      <c r="G12" s="19">
        <v>8.29</v>
      </c>
      <c r="H12" s="25">
        <v>32.99</v>
      </c>
      <c r="I12" s="19">
        <v>9.99</v>
      </c>
      <c r="J12" s="25">
        <v>14.9</v>
      </c>
      <c r="K12" s="9">
        <v>3</v>
      </c>
      <c r="L12" s="11">
        <f t="shared" si="13"/>
        <v>3</v>
      </c>
      <c r="M12" s="7">
        <f t="shared" si="14"/>
        <v>100</v>
      </c>
      <c r="N12" s="19">
        <v>12</v>
      </c>
      <c r="O12" s="25">
        <v>12</v>
      </c>
      <c r="P12" s="19">
        <v>9.99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15"/>
        <v>3</v>
      </c>
      <c r="V12" s="7">
        <f t="shared" si="16"/>
        <v>100</v>
      </c>
      <c r="W12" s="19">
        <v>15</v>
      </c>
      <c r="X12" s="25">
        <v>19</v>
      </c>
      <c r="Y12" s="19">
        <v>15</v>
      </c>
      <c r="Z12" s="25">
        <v>24</v>
      </c>
      <c r="AA12" s="19">
        <v>18</v>
      </c>
      <c r="AB12" s="25">
        <v>22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/>
      <c r="AT12" s="25"/>
      <c r="AU12" s="9">
        <v>1</v>
      </c>
      <c r="AV12" s="12">
        <f t="shared" si="0"/>
        <v>0</v>
      </c>
      <c r="AW12" s="7">
        <f t="shared" si="20"/>
        <v>0</v>
      </c>
      <c r="AY12" s="14">
        <f t="shared" si="1"/>
        <v>9.76</v>
      </c>
      <c r="AZ12" s="14">
        <f t="shared" si="2"/>
        <v>20.93</v>
      </c>
      <c r="BA12" s="15">
        <f t="shared" si="3"/>
        <v>100</v>
      </c>
      <c r="BB12" s="14">
        <f t="shared" si="4"/>
        <v>12.5</v>
      </c>
      <c r="BC12" s="14">
        <f t="shared" si="5"/>
        <v>12.84</v>
      </c>
      <c r="BD12" s="15">
        <f t="shared" si="6"/>
        <v>100</v>
      </c>
      <c r="BE12" s="14">
        <f t="shared" si="7"/>
        <v>65</v>
      </c>
      <c r="BF12" s="14">
        <f t="shared" si="8"/>
        <v>125.33</v>
      </c>
      <c r="BG12" s="15">
        <f t="shared" si="9"/>
        <v>100</v>
      </c>
      <c r="BH12" s="15">
        <f t="shared" si="10"/>
        <v>14</v>
      </c>
      <c r="BI12" s="15">
        <f t="shared" si="11"/>
        <v>18</v>
      </c>
      <c r="BJ12" s="15">
        <f t="shared" si="12"/>
        <v>20</v>
      </c>
      <c r="BK12" s="15">
        <f t="shared" si="21"/>
      </c>
      <c r="BL12" s="15">
        <f t="shared" si="22"/>
      </c>
      <c r="BM12" s="15">
        <f t="shared" si="23"/>
        <v>0</v>
      </c>
      <c r="BN12" s="16">
        <f t="shared" si="24"/>
        <v>25.32</v>
      </c>
      <c r="BO12" s="16">
        <f t="shared" si="24"/>
        <v>44.28</v>
      </c>
    </row>
    <row r="13" spans="1:67" ht="12.75">
      <c r="A13" s="26">
        <v>44377</v>
      </c>
      <c r="B13" s="10" t="s">
        <v>61</v>
      </c>
      <c r="C13" s="1">
        <v>8</v>
      </c>
      <c r="D13" s="6" t="s">
        <v>10</v>
      </c>
      <c r="E13" s="19">
        <v>439.69</v>
      </c>
      <c r="F13" s="25">
        <v>699</v>
      </c>
      <c r="G13" s="19">
        <v>340</v>
      </c>
      <c r="H13" s="25">
        <v>789.5</v>
      </c>
      <c r="I13" s="19">
        <v>530</v>
      </c>
      <c r="J13" s="25">
        <v>680</v>
      </c>
      <c r="K13" s="9">
        <v>3</v>
      </c>
      <c r="L13" s="11">
        <f t="shared" si="13"/>
        <v>3</v>
      </c>
      <c r="M13" s="7">
        <f t="shared" si="14"/>
        <v>100</v>
      </c>
      <c r="N13" s="19">
        <v>470</v>
      </c>
      <c r="O13" s="25">
        <v>1050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15"/>
        <v>3</v>
      </c>
      <c r="V13" s="7">
        <f t="shared" si="16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370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550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/>
      <c r="AT13" s="25"/>
      <c r="AU13" s="9">
        <v>1</v>
      </c>
      <c r="AV13" s="12">
        <f t="shared" si="0"/>
        <v>0</v>
      </c>
      <c r="AW13" s="7">
        <f t="shared" si="20"/>
        <v>0</v>
      </c>
      <c r="AY13" s="14">
        <f t="shared" si="1"/>
        <v>436.56</v>
      </c>
      <c r="AZ13" s="14">
        <f t="shared" si="2"/>
        <v>722.83</v>
      </c>
      <c r="BA13" s="15">
        <f t="shared" si="3"/>
        <v>100</v>
      </c>
      <c r="BB13" s="14">
        <f t="shared" si="4"/>
        <v>381.33</v>
      </c>
      <c r="BC13" s="14">
        <f t="shared" si="5"/>
        <v>758.33</v>
      </c>
      <c r="BD13" s="15">
        <f t="shared" si="6"/>
        <v>100</v>
      </c>
      <c r="BE13" s="14">
        <f t="shared" si="7"/>
        <v>364.67</v>
      </c>
      <c r="BF13" s="14">
        <f t="shared" si="8"/>
        <v>670</v>
      </c>
      <c r="BG13" s="15">
        <f t="shared" si="9"/>
        <v>100</v>
      </c>
      <c r="BH13" s="15">
        <f t="shared" si="10"/>
        <v>550</v>
      </c>
      <c r="BI13" s="15">
        <f t="shared" si="11"/>
        <v>770</v>
      </c>
      <c r="BJ13" s="15">
        <f t="shared" si="12"/>
        <v>20</v>
      </c>
      <c r="BK13" s="15">
        <f t="shared" si="21"/>
      </c>
      <c r="BL13" s="15">
        <f t="shared" si="22"/>
      </c>
      <c r="BM13" s="15">
        <f t="shared" si="23"/>
        <v>0</v>
      </c>
      <c r="BN13" s="16">
        <f t="shared" si="24"/>
        <v>433.14</v>
      </c>
      <c r="BO13" s="16">
        <f t="shared" si="24"/>
        <v>730.29</v>
      </c>
    </row>
    <row r="14" spans="1:67" ht="12.75">
      <c r="A14" s="26">
        <v>44377</v>
      </c>
      <c r="B14" s="10" t="s">
        <v>61</v>
      </c>
      <c r="C14" s="1">
        <v>9</v>
      </c>
      <c r="D14" s="6" t="s">
        <v>11</v>
      </c>
      <c r="E14" s="19">
        <v>31.49</v>
      </c>
      <c r="F14" s="25">
        <v>80</v>
      </c>
      <c r="G14" s="19">
        <v>39.99</v>
      </c>
      <c r="H14" s="25">
        <v>60.39</v>
      </c>
      <c r="I14" s="19">
        <v>34.6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58</v>
      </c>
      <c r="AB14" s="25">
        <v>80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>
        <v>56</v>
      </c>
      <c r="AO14" s="25">
        <v>56</v>
      </c>
      <c r="AP14" s="9">
        <v>5</v>
      </c>
      <c r="AQ14" s="12">
        <f t="shared" si="19"/>
        <v>2</v>
      </c>
      <c r="AR14" s="7">
        <f t="shared" si="25"/>
        <v>40</v>
      </c>
      <c r="AS14" s="19"/>
      <c r="AT14" s="25"/>
      <c r="AU14" s="9">
        <v>1</v>
      </c>
      <c r="AV14" s="12">
        <f t="shared" si="0"/>
        <v>0</v>
      </c>
      <c r="AW14" s="7">
        <f t="shared" si="20"/>
        <v>0</v>
      </c>
      <c r="AY14" s="14">
        <f t="shared" si="1"/>
        <v>35.36</v>
      </c>
      <c r="AZ14" s="14">
        <f t="shared" si="2"/>
        <v>75.56</v>
      </c>
      <c r="BA14" s="15">
        <f t="shared" si="3"/>
        <v>100</v>
      </c>
      <c r="BB14" s="14">
        <f t="shared" si="4"/>
        <v>50.66</v>
      </c>
      <c r="BC14" s="14">
        <f t="shared" si="5"/>
        <v>82.83</v>
      </c>
      <c r="BD14" s="15">
        <f t="shared" si="6"/>
        <v>100</v>
      </c>
      <c r="BE14" s="14">
        <f t="shared" si="7"/>
        <v>245.33</v>
      </c>
      <c r="BF14" s="14">
        <f t="shared" si="8"/>
        <v>377.67</v>
      </c>
      <c r="BG14" s="15">
        <f t="shared" si="9"/>
        <v>100</v>
      </c>
      <c r="BH14" s="15">
        <f t="shared" si="10"/>
        <v>55</v>
      </c>
      <c r="BI14" s="15">
        <f t="shared" si="11"/>
        <v>55</v>
      </c>
      <c r="BJ14" s="15">
        <f t="shared" si="12"/>
        <v>40</v>
      </c>
      <c r="BK14" s="15">
        <f t="shared" si="21"/>
      </c>
      <c r="BL14" s="15">
        <f t="shared" si="22"/>
      </c>
      <c r="BM14" s="15">
        <f t="shared" si="23"/>
        <v>0</v>
      </c>
      <c r="BN14" s="16">
        <f t="shared" si="24"/>
        <v>96.59</v>
      </c>
      <c r="BO14" s="16">
        <f t="shared" si="24"/>
        <v>147.77</v>
      </c>
    </row>
    <row r="15" spans="1:67" ht="12.75">
      <c r="A15" s="26">
        <v>44377</v>
      </c>
      <c r="B15" s="10" t="s">
        <v>61</v>
      </c>
      <c r="C15" s="1">
        <v>10</v>
      </c>
      <c r="D15" s="6" t="s">
        <v>12</v>
      </c>
      <c r="E15" s="19">
        <v>199.98</v>
      </c>
      <c r="F15" s="25">
        <v>338</v>
      </c>
      <c r="G15" s="19">
        <v>118.22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13"/>
        <v>3</v>
      </c>
      <c r="M15" s="7">
        <f t="shared" si="14"/>
        <v>100</v>
      </c>
      <c r="N15" s="19">
        <v>216</v>
      </c>
      <c r="O15" s="25">
        <v>372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162</v>
      </c>
      <c r="X15" s="25">
        <v>330</v>
      </c>
      <c r="Y15" s="19">
        <v>215</v>
      </c>
      <c r="Z15" s="25">
        <v>326</v>
      </c>
      <c r="AA15" s="19">
        <v>325</v>
      </c>
      <c r="AB15" s="25">
        <v>354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19"/>
        <v>3</v>
      </c>
      <c r="AR15" s="7">
        <f t="shared" si="25"/>
        <v>60</v>
      </c>
      <c r="AS15" s="19"/>
      <c r="AT15" s="25"/>
      <c r="AU15" s="9">
        <v>1</v>
      </c>
      <c r="AV15" s="12">
        <f t="shared" si="0"/>
        <v>0</v>
      </c>
      <c r="AW15" s="7">
        <f t="shared" si="20"/>
        <v>0</v>
      </c>
      <c r="AY15" s="14">
        <f t="shared" si="1"/>
        <v>176.03</v>
      </c>
      <c r="AZ15" s="14">
        <f t="shared" si="2"/>
        <v>347.03</v>
      </c>
      <c r="BA15" s="15">
        <f t="shared" si="3"/>
        <v>100</v>
      </c>
      <c r="BB15" s="14">
        <f t="shared" si="4"/>
        <v>165.42</v>
      </c>
      <c r="BC15" s="14">
        <f t="shared" si="5"/>
        <v>394.19</v>
      </c>
      <c r="BD15" s="15">
        <f t="shared" si="6"/>
        <v>100</v>
      </c>
      <c r="BE15" s="14">
        <f t="shared" si="7"/>
        <v>270</v>
      </c>
      <c r="BF15" s="14">
        <f t="shared" si="8"/>
        <v>340</v>
      </c>
      <c r="BG15" s="15">
        <f t="shared" si="9"/>
        <v>66.66666666666666</v>
      </c>
      <c r="BH15" s="15">
        <f t="shared" si="10"/>
        <v>270</v>
      </c>
      <c r="BI15" s="15">
        <f t="shared" si="11"/>
        <v>413.3333333333333</v>
      </c>
      <c r="BJ15" s="15">
        <f t="shared" si="12"/>
        <v>60</v>
      </c>
      <c r="BK15" s="15">
        <f t="shared" si="21"/>
      </c>
      <c r="BL15" s="15">
        <f t="shared" si="22"/>
      </c>
      <c r="BM15" s="15">
        <f t="shared" si="23"/>
        <v>0</v>
      </c>
      <c r="BN15" s="16">
        <f t="shared" si="24"/>
        <v>220.36</v>
      </c>
      <c r="BO15" s="16">
        <f t="shared" si="24"/>
        <v>373.64</v>
      </c>
    </row>
    <row r="16" spans="1:67" ht="12.75">
      <c r="A16" s="26">
        <v>44377</v>
      </c>
      <c r="B16" s="10" t="s">
        <v>61</v>
      </c>
      <c r="C16" s="1">
        <v>11</v>
      </c>
      <c r="D16" s="6" t="s">
        <v>13</v>
      </c>
      <c r="E16" s="19">
        <v>229.8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13"/>
        <v>3</v>
      </c>
      <c r="M16" s="7">
        <f t="shared" si="14"/>
        <v>100</v>
      </c>
      <c r="N16" s="19">
        <v>239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386</v>
      </c>
      <c r="AB16" s="25">
        <v>490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/>
      <c r="AT16" s="25"/>
      <c r="AU16" s="9">
        <v>1</v>
      </c>
      <c r="AV16" s="12">
        <f t="shared" si="0"/>
        <v>0</v>
      </c>
      <c r="AW16" s="7">
        <f t="shared" si="20"/>
        <v>0</v>
      </c>
      <c r="AY16" s="14">
        <f t="shared" si="1"/>
        <v>292.93</v>
      </c>
      <c r="AZ16" s="14">
        <f t="shared" si="2"/>
        <v>567.3</v>
      </c>
      <c r="BA16" s="15">
        <f t="shared" si="3"/>
        <v>100</v>
      </c>
      <c r="BB16" s="14">
        <f t="shared" si="4"/>
        <v>270.11</v>
      </c>
      <c r="BC16" s="14">
        <f t="shared" si="5"/>
        <v>488.16</v>
      </c>
      <c r="BD16" s="15">
        <f t="shared" si="6"/>
        <v>100</v>
      </c>
      <c r="BE16" s="14">
        <f t="shared" si="7"/>
        <v>339.5</v>
      </c>
      <c r="BF16" s="14">
        <f t="shared" si="8"/>
        <v>417.5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</c>
      <c r="BL16" s="15">
        <f t="shared" si="22"/>
      </c>
      <c r="BM16" s="15">
        <f t="shared" si="23"/>
        <v>0</v>
      </c>
      <c r="BN16" s="16">
        <f t="shared" si="24"/>
        <v>326.14</v>
      </c>
      <c r="BO16" s="16">
        <f t="shared" si="24"/>
        <v>514.24</v>
      </c>
    </row>
    <row r="17" spans="1:67" ht="12.75">
      <c r="A17" s="26">
        <v>44377</v>
      </c>
      <c r="B17" s="10" t="s">
        <v>61</v>
      </c>
      <c r="C17" s="1">
        <v>12</v>
      </c>
      <c r="D17" s="6" t="s">
        <v>14</v>
      </c>
      <c r="E17" s="19">
        <v>633</v>
      </c>
      <c r="F17" s="25">
        <v>733.3</v>
      </c>
      <c r="G17" s="19">
        <v>649.99</v>
      </c>
      <c r="H17" s="25">
        <v>814.9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721</v>
      </c>
      <c r="O17" s="25">
        <v>1020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740</v>
      </c>
      <c r="AB17" s="25">
        <v>947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/>
      <c r="AT17" s="25"/>
      <c r="AU17" s="9">
        <v>1</v>
      </c>
      <c r="AV17" s="12">
        <f t="shared" si="0"/>
        <v>0</v>
      </c>
      <c r="AW17" s="7">
        <f t="shared" si="20"/>
        <v>0</v>
      </c>
      <c r="AY17" s="14">
        <f t="shared" si="1"/>
        <v>644.3</v>
      </c>
      <c r="AZ17" s="14">
        <f t="shared" si="2"/>
        <v>833.73</v>
      </c>
      <c r="BA17" s="15">
        <f t="shared" si="3"/>
        <v>100</v>
      </c>
      <c r="BB17" s="14">
        <f t="shared" si="4"/>
        <v>636.42</v>
      </c>
      <c r="BC17" s="14">
        <f t="shared" si="5"/>
        <v>878.1</v>
      </c>
      <c r="BD17" s="15">
        <f t="shared" si="6"/>
        <v>100</v>
      </c>
      <c r="BE17" s="14">
        <f t="shared" si="7"/>
        <v>719.5</v>
      </c>
      <c r="BF17" s="14">
        <f t="shared" si="8"/>
        <v>823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</c>
      <c r="BL17" s="15">
        <f t="shared" si="22"/>
      </c>
      <c r="BM17" s="15">
        <f t="shared" si="23"/>
        <v>0</v>
      </c>
      <c r="BN17" s="16">
        <f t="shared" si="24"/>
        <v>668.06</v>
      </c>
      <c r="BO17" s="16">
        <f t="shared" si="24"/>
        <v>837.33</v>
      </c>
    </row>
    <row r="18" spans="1:67" ht="12.75">
      <c r="A18" s="26">
        <v>44377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398</v>
      </c>
      <c r="H18" s="25">
        <v>518.9</v>
      </c>
      <c r="I18" s="19">
        <v>389.9</v>
      </c>
      <c r="J18" s="25">
        <v>499.9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519</v>
      </c>
      <c r="O18" s="25">
        <v>519</v>
      </c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/>
      <c r="AT18" s="25"/>
      <c r="AU18" s="9">
        <v>1</v>
      </c>
      <c r="AV18" s="12">
        <f t="shared" si="0"/>
        <v>0</v>
      </c>
      <c r="AW18" s="7">
        <f t="shared" si="20"/>
        <v>0</v>
      </c>
      <c r="AY18" s="14">
        <f t="shared" si="1"/>
        <v>393.95</v>
      </c>
      <c r="AZ18" s="14">
        <f t="shared" si="2"/>
        <v>509.4</v>
      </c>
      <c r="BA18" s="15">
        <f t="shared" si="3"/>
        <v>66.66666666666666</v>
      </c>
      <c r="BB18" s="14">
        <f t="shared" si="4"/>
        <v>482.12</v>
      </c>
      <c r="BC18" s="14">
        <f t="shared" si="5"/>
        <v>484.54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</c>
      <c r="BL18" s="15">
        <f t="shared" si="22"/>
      </c>
      <c r="BM18" s="15">
        <f t="shared" si="23"/>
        <v>0</v>
      </c>
      <c r="BN18" s="16">
        <f t="shared" si="24"/>
        <v>438.04</v>
      </c>
      <c r="BO18" s="16">
        <f t="shared" si="24"/>
        <v>496.97</v>
      </c>
    </row>
    <row r="19" spans="1:67" ht="12.75">
      <c r="A19" s="26">
        <v>44377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179.99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159</v>
      </c>
      <c r="O19" s="25">
        <v>399.9</v>
      </c>
      <c r="P19" s="19">
        <v>239.9</v>
      </c>
      <c r="Q19" s="25">
        <v>299.99</v>
      </c>
      <c r="R19" s="19">
        <v>174.6</v>
      </c>
      <c r="S19" s="25">
        <v>280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272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/>
      <c r="AT19" s="25"/>
      <c r="AU19" s="9">
        <v>1</v>
      </c>
      <c r="AV19" s="12">
        <f t="shared" si="0"/>
        <v>0</v>
      </c>
      <c r="AW19" s="7">
        <f t="shared" si="20"/>
        <v>0</v>
      </c>
      <c r="AY19" s="14">
        <f t="shared" si="1"/>
        <v>219.5</v>
      </c>
      <c r="AZ19" s="14">
        <f t="shared" si="2"/>
        <v>334.9</v>
      </c>
      <c r="BA19" s="15">
        <f t="shared" si="3"/>
        <v>66.66666666666666</v>
      </c>
      <c r="BB19" s="14">
        <f t="shared" si="4"/>
        <v>191.17</v>
      </c>
      <c r="BC19" s="14">
        <f t="shared" si="5"/>
        <v>326.63</v>
      </c>
      <c r="BD19" s="15">
        <f t="shared" si="6"/>
        <v>100</v>
      </c>
      <c r="BE19" s="14">
        <f t="shared" si="7"/>
        <v>226</v>
      </c>
      <c r="BF19" s="14">
        <f t="shared" si="8"/>
        <v>390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</c>
      <c r="BL19" s="15">
        <f t="shared" si="22"/>
      </c>
      <c r="BM19" s="15">
        <f t="shared" si="23"/>
        <v>0</v>
      </c>
      <c r="BN19" s="16">
        <f t="shared" si="24"/>
        <v>212.22</v>
      </c>
      <c r="BO19" s="16">
        <f t="shared" si="24"/>
        <v>350.51</v>
      </c>
    </row>
    <row r="20" spans="1:67" ht="12.75">
      <c r="A20" s="26">
        <v>44377</v>
      </c>
      <c r="B20" s="10" t="s">
        <v>61</v>
      </c>
      <c r="C20" s="1">
        <v>15</v>
      </c>
      <c r="D20" s="6" t="s">
        <v>17</v>
      </c>
      <c r="E20" s="19">
        <v>169.99</v>
      </c>
      <c r="F20" s="25">
        <v>169.99</v>
      </c>
      <c r="G20" s="19">
        <v>135.99</v>
      </c>
      <c r="H20" s="25">
        <v>165.99</v>
      </c>
      <c r="I20" s="19">
        <v>145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149</v>
      </c>
      <c r="O20" s="25">
        <v>149</v>
      </c>
      <c r="P20" s="19">
        <v>135.99</v>
      </c>
      <c r="Q20" s="25">
        <v>202</v>
      </c>
      <c r="R20" s="19">
        <v>178</v>
      </c>
      <c r="S20" s="25">
        <v>178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178</v>
      </c>
      <c r="AB20" s="25">
        <v>260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/>
      <c r="AT20" s="25"/>
      <c r="AU20" s="9">
        <v>1</v>
      </c>
      <c r="AV20" s="12">
        <f t="shared" si="0"/>
        <v>0</v>
      </c>
      <c r="AW20" s="7">
        <f t="shared" si="20"/>
        <v>0</v>
      </c>
      <c r="AY20" s="14">
        <f t="shared" si="1"/>
        <v>150.33</v>
      </c>
      <c r="AZ20" s="14">
        <f t="shared" si="2"/>
        <v>165.29</v>
      </c>
      <c r="BA20" s="15">
        <f t="shared" si="3"/>
        <v>100</v>
      </c>
      <c r="BB20" s="14">
        <f t="shared" si="4"/>
        <v>154.33</v>
      </c>
      <c r="BC20" s="14">
        <f t="shared" si="5"/>
        <v>176.33</v>
      </c>
      <c r="BD20" s="15">
        <f t="shared" si="6"/>
        <v>100</v>
      </c>
      <c r="BE20" s="14">
        <f t="shared" si="7"/>
        <v>219</v>
      </c>
      <c r="BF20" s="14">
        <f t="shared" si="8"/>
        <v>305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</c>
      <c r="BL20" s="15">
        <f t="shared" si="22"/>
      </c>
      <c r="BM20" s="15">
        <f t="shared" si="23"/>
        <v>0</v>
      </c>
      <c r="BN20" s="16">
        <f t="shared" si="24"/>
        <v>174.55</v>
      </c>
      <c r="BO20" s="16">
        <f t="shared" si="24"/>
        <v>215.54</v>
      </c>
    </row>
    <row r="21" spans="1:67" ht="12.75">
      <c r="A21" s="26">
        <v>44377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65.59</v>
      </c>
      <c r="H21" s="25">
        <v>349.9</v>
      </c>
      <c r="I21" s="19">
        <v>79.9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97</v>
      </c>
      <c r="O21" s="25">
        <v>510</v>
      </c>
      <c r="P21" s="19">
        <v>89.99</v>
      </c>
      <c r="Q21" s="25">
        <v>405</v>
      </c>
      <c r="R21" s="19">
        <v>68.79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113</v>
      </c>
      <c r="AB21" s="25">
        <v>355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/>
      <c r="AT21" s="25"/>
      <c r="AU21" s="9">
        <v>1</v>
      </c>
      <c r="AV21" s="12">
        <f t="shared" si="0"/>
        <v>0</v>
      </c>
      <c r="AW21" s="7">
        <f t="shared" si="20"/>
        <v>0</v>
      </c>
      <c r="AY21" s="14">
        <f t="shared" si="1"/>
        <v>74.83</v>
      </c>
      <c r="AZ21" s="14">
        <f t="shared" si="2"/>
        <v>373.27</v>
      </c>
      <c r="BA21" s="15">
        <f t="shared" si="3"/>
        <v>100</v>
      </c>
      <c r="BB21" s="14">
        <f t="shared" si="4"/>
        <v>85.26</v>
      </c>
      <c r="BC21" s="14">
        <f t="shared" si="5"/>
        <v>391.63</v>
      </c>
      <c r="BD21" s="15">
        <f t="shared" si="6"/>
        <v>100</v>
      </c>
      <c r="BE21" s="14">
        <f t="shared" si="7"/>
        <v>89</v>
      </c>
      <c r="BF21" s="14">
        <f t="shared" si="8"/>
        <v>252.5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</c>
      <c r="BL21" s="15">
        <f t="shared" si="22"/>
      </c>
      <c r="BM21" s="15">
        <f t="shared" si="23"/>
        <v>0</v>
      </c>
      <c r="BN21" s="16">
        <f t="shared" si="24"/>
        <v>83.03</v>
      </c>
      <c r="BO21" s="16">
        <f t="shared" si="24"/>
        <v>339.13</v>
      </c>
    </row>
    <row r="22" spans="1:67" ht="12.75">
      <c r="A22" s="26">
        <v>44377</v>
      </c>
      <c r="B22" s="10" t="s">
        <v>61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189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130</v>
      </c>
      <c r="AB22" s="25">
        <v>462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/>
      <c r="AT22" s="25"/>
      <c r="AU22" s="9">
        <v>1</v>
      </c>
      <c r="AV22" s="12">
        <f t="shared" si="0"/>
        <v>0</v>
      </c>
      <c r="AW22" s="7">
        <f t="shared" si="20"/>
        <v>0</v>
      </c>
      <c r="AY22" s="14">
        <f t="shared" si="1"/>
        <v>200.9</v>
      </c>
      <c r="AZ22" s="14">
        <f t="shared" si="2"/>
        <v>396.26</v>
      </c>
      <c r="BA22" s="15">
        <f t="shared" si="3"/>
        <v>100</v>
      </c>
      <c r="BB22" s="14">
        <f aca="true" t="shared" si="26" ref="BB22:BC45">IF(SUM(N22,P22,R22)=0,"",ROUND(AVERAGE(N22,P22,R22),2))</f>
        <v>191</v>
      </c>
      <c r="BC22" s="14">
        <f t="shared" si="26"/>
        <v>415.16</v>
      </c>
      <c r="BD22" s="15">
        <f t="shared" si="6"/>
        <v>100</v>
      </c>
      <c r="BE22" s="14">
        <f t="shared" si="7"/>
        <v>199.67</v>
      </c>
      <c r="BF22" s="14">
        <f t="shared" si="8"/>
        <v>345.67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</c>
      <c r="BL22" s="15">
        <f t="shared" si="22"/>
      </c>
      <c r="BM22" s="15">
        <f t="shared" si="23"/>
        <v>0</v>
      </c>
      <c r="BN22" s="16">
        <f t="shared" si="24"/>
        <v>197.19</v>
      </c>
      <c r="BO22" s="16">
        <f t="shared" si="24"/>
        <v>385.7</v>
      </c>
    </row>
    <row r="23" spans="1:67" ht="12.75">
      <c r="A23" s="26">
        <v>44377</v>
      </c>
      <c r="B23" s="10" t="s">
        <v>61</v>
      </c>
      <c r="C23" s="1">
        <v>18</v>
      </c>
      <c r="D23" s="6" t="s">
        <v>20</v>
      </c>
      <c r="E23" s="19">
        <v>122.9</v>
      </c>
      <c r="F23" s="25">
        <v>251</v>
      </c>
      <c r="G23" s="19">
        <v>84.99</v>
      </c>
      <c r="H23" s="25">
        <v>324</v>
      </c>
      <c r="I23" s="19">
        <v>159</v>
      </c>
      <c r="J23" s="25">
        <v>229</v>
      </c>
      <c r="K23" s="9">
        <v>3</v>
      </c>
      <c r="L23" s="11">
        <f t="shared" si="13"/>
        <v>3</v>
      </c>
      <c r="M23" s="7">
        <f t="shared" si="14"/>
        <v>100</v>
      </c>
      <c r="N23" s="19">
        <v>222</v>
      </c>
      <c r="O23" s="25">
        <v>222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182</v>
      </c>
      <c r="AB23" s="25">
        <v>230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/>
      <c r="AT23" s="25"/>
      <c r="AU23" s="9">
        <v>1</v>
      </c>
      <c r="AV23" s="12">
        <f t="shared" si="0"/>
        <v>0</v>
      </c>
      <c r="AW23" s="7">
        <f t="shared" si="20"/>
        <v>0</v>
      </c>
      <c r="AY23" s="14">
        <f t="shared" si="1"/>
        <v>122.3</v>
      </c>
      <c r="AZ23" s="14">
        <f t="shared" si="2"/>
        <v>268</v>
      </c>
      <c r="BA23" s="15">
        <f t="shared" si="3"/>
        <v>100</v>
      </c>
      <c r="BB23" s="14">
        <f t="shared" si="26"/>
        <v>136.67</v>
      </c>
      <c r="BC23" s="14">
        <f t="shared" si="26"/>
        <v>230.63</v>
      </c>
      <c r="BD23" s="15">
        <f t="shared" si="6"/>
        <v>100</v>
      </c>
      <c r="BE23" s="14">
        <f t="shared" si="7"/>
        <v>127.33</v>
      </c>
      <c r="BF23" s="14">
        <f t="shared" si="8"/>
        <v>181.67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</c>
      <c r="BL23" s="15">
        <f t="shared" si="22"/>
      </c>
      <c r="BM23" s="15">
        <f t="shared" si="23"/>
        <v>0</v>
      </c>
      <c r="BN23" s="16">
        <f t="shared" si="24"/>
        <v>128.77</v>
      </c>
      <c r="BO23" s="16">
        <f t="shared" si="24"/>
        <v>226.77</v>
      </c>
    </row>
    <row r="24" spans="1:67" ht="12.75">
      <c r="A24" s="26">
        <v>44377</v>
      </c>
      <c r="B24" s="10" t="s">
        <v>61</v>
      </c>
      <c r="C24" s="1">
        <v>19</v>
      </c>
      <c r="D24" s="6" t="s">
        <v>21</v>
      </c>
      <c r="E24" s="19">
        <v>59.99</v>
      </c>
      <c r="F24" s="25">
        <v>159.99</v>
      </c>
      <c r="G24" s="19">
        <v>48.69</v>
      </c>
      <c r="H24" s="25">
        <v>108.5</v>
      </c>
      <c r="I24" s="19">
        <v>39.9</v>
      </c>
      <c r="J24" s="25">
        <v>89.9</v>
      </c>
      <c r="K24" s="9">
        <v>3</v>
      </c>
      <c r="L24" s="11">
        <f t="shared" si="13"/>
        <v>3</v>
      </c>
      <c r="M24" s="7">
        <f t="shared" si="14"/>
        <v>100</v>
      </c>
      <c r="N24" s="19">
        <v>32</v>
      </c>
      <c r="O24" s="25">
        <v>139</v>
      </c>
      <c r="P24" s="19">
        <v>22</v>
      </c>
      <c r="Q24" s="25">
        <v>109.99</v>
      </c>
      <c r="R24" s="19">
        <v>52</v>
      </c>
      <c r="S24" s="25">
        <v>119.89</v>
      </c>
      <c r="T24" s="9">
        <v>3</v>
      </c>
      <c r="U24" s="11">
        <f t="shared" si="15"/>
        <v>3</v>
      </c>
      <c r="V24" s="7">
        <f t="shared" si="16"/>
        <v>100</v>
      </c>
      <c r="W24" s="19">
        <v>65</v>
      </c>
      <c r="X24" s="25">
        <v>150</v>
      </c>
      <c r="Y24" s="19">
        <v>35</v>
      </c>
      <c r="Z24" s="25">
        <v>109</v>
      </c>
      <c r="AA24" s="19">
        <v>59</v>
      </c>
      <c r="AB24" s="25">
        <v>104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55</v>
      </c>
      <c r="AM24" s="20" t="s">
        <v>86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 t="s">
        <v>85</v>
      </c>
      <c r="AT24" s="25"/>
      <c r="AU24" s="9">
        <v>1</v>
      </c>
      <c r="AV24" s="12">
        <f t="shared" si="0"/>
        <v>0</v>
      </c>
      <c r="AW24" s="7">
        <f t="shared" si="20"/>
        <v>0</v>
      </c>
      <c r="AY24" s="14">
        <f t="shared" si="1"/>
        <v>49.53</v>
      </c>
      <c r="AZ24" s="14">
        <f t="shared" si="2"/>
        <v>119.46</v>
      </c>
      <c r="BA24" s="15">
        <f t="shared" si="3"/>
        <v>100</v>
      </c>
      <c r="BB24" s="14">
        <f t="shared" si="26"/>
        <v>35.33</v>
      </c>
      <c r="BC24" s="14">
        <f t="shared" si="26"/>
        <v>122.96</v>
      </c>
      <c r="BD24" s="15">
        <f t="shared" si="6"/>
        <v>100</v>
      </c>
      <c r="BE24" s="14">
        <f t="shared" si="7"/>
        <v>45.33</v>
      </c>
      <c r="BF24" s="14">
        <f t="shared" si="8"/>
        <v>91</v>
      </c>
      <c r="BG24" s="15">
        <f t="shared" si="9"/>
        <v>100</v>
      </c>
      <c r="BH24" s="15">
        <f t="shared" si="10"/>
        <v>55</v>
      </c>
      <c r="BI24" s="15">
        <f t="shared" si="11"/>
      </c>
      <c r="BJ24" s="15">
        <f t="shared" si="12"/>
        <v>20</v>
      </c>
      <c r="BK24" s="15">
        <f t="shared" si="21"/>
      </c>
      <c r="BL24" s="15">
        <f t="shared" si="22"/>
      </c>
      <c r="BM24" s="15">
        <f t="shared" si="23"/>
        <v>0</v>
      </c>
      <c r="BN24" s="16">
        <f t="shared" si="24"/>
        <v>46.3</v>
      </c>
      <c r="BO24" s="16">
        <f t="shared" si="24"/>
        <v>111.14</v>
      </c>
    </row>
    <row r="25" spans="1:67" ht="12.75">
      <c r="A25" s="26">
        <v>44377</v>
      </c>
      <c r="B25" s="10" t="s">
        <v>61</v>
      </c>
      <c r="C25" s="1">
        <v>20</v>
      </c>
      <c r="D25" s="6" t="s">
        <v>41</v>
      </c>
      <c r="E25" s="19">
        <v>44.25</v>
      </c>
      <c r="F25" s="25">
        <v>162.1</v>
      </c>
      <c r="G25" s="19">
        <v>36.8</v>
      </c>
      <c r="H25" s="25">
        <v>155.85</v>
      </c>
      <c r="I25" s="19">
        <v>42.96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29</v>
      </c>
      <c r="O25" s="25">
        <v>142.5</v>
      </c>
      <c r="P25" s="19">
        <v>62.82</v>
      </c>
      <c r="Q25" s="25">
        <v>100</v>
      </c>
      <c r="R25" s="19">
        <v>49.66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87.14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/>
      <c r="AT25" s="25"/>
      <c r="AU25" s="9">
        <v>1</v>
      </c>
      <c r="AV25" s="12">
        <f t="shared" si="0"/>
        <v>0</v>
      </c>
      <c r="AW25" s="7">
        <f t="shared" si="20"/>
        <v>0</v>
      </c>
      <c r="AY25" s="14">
        <f t="shared" si="1"/>
        <v>41.34</v>
      </c>
      <c r="AZ25" s="14">
        <f t="shared" si="2"/>
        <v>144.48</v>
      </c>
      <c r="BA25" s="15">
        <f t="shared" si="3"/>
        <v>100</v>
      </c>
      <c r="BB25" s="14">
        <f t="shared" si="26"/>
        <v>47.16</v>
      </c>
      <c r="BC25" s="14">
        <f t="shared" si="26"/>
        <v>115.17</v>
      </c>
      <c r="BD25" s="15">
        <f t="shared" si="6"/>
        <v>100</v>
      </c>
      <c r="BE25" s="14">
        <f t="shared" si="7"/>
        <v>182.07</v>
      </c>
      <c r="BF25" s="14">
        <f t="shared" si="8"/>
        <v>251.3</v>
      </c>
      <c r="BG25" s="15">
        <f t="shared" si="9"/>
        <v>100</v>
      </c>
      <c r="BH25" s="15">
        <f t="shared" si="10"/>
        <v>84.82</v>
      </c>
      <c r="BI25" s="15">
        <f t="shared" si="11"/>
        <v>108.5</v>
      </c>
      <c r="BJ25" s="15">
        <f t="shared" si="12"/>
        <v>40</v>
      </c>
      <c r="BK25" s="15">
        <f t="shared" si="21"/>
      </c>
      <c r="BL25" s="15">
        <f t="shared" si="22"/>
      </c>
      <c r="BM25" s="15">
        <f t="shared" si="23"/>
        <v>0</v>
      </c>
      <c r="BN25" s="16">
        <f t="shared" si="24"/>
        <v>88.85</v>
      </c>
      <c r="BO25" s="16">
        <f t="shared" si="24"/>
        <v>154.86</v>
      </c>
    </row>
    <row r="26" spans="1:67" ht="12.75">
      <c r="A26" s="26">
        <v>44377</v>
      </c>
      <c r="B26" s="10" t="s">
        <v>61</v>
      </c>
      <c r="C26" s="1">
        <v>21</v>
      </c>
      <c r="D26" s="6" t="s">
        <v>42</v>
      </c>
      <c r="E26" s="19">
        <v>43.83</v>
      </c>
      <c r="F26" s="25">
        <v>66.5</v>
      </c>
      <c r="G26" s="19">
        <v>33.6</v>
      </c>
      <c r="H26" s="25">
        <v>73.84</v>
      </c>
      <c r="I26" s="19">
        <v>52.75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46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69</v>
      </c>
      <c r="AI26" s="25">
        <v>80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/>
      <c r="AT26" s="25"/>
      <c r="AU26" s="9">
        <v>1</v>
      </c>
      <c r="AV26" s="12">
        <f t="shared" si="0"/>
        <v>0</v>
      </c>
      <c r="AW26" s="7">
        <f t="shared" si="20"/>
        <v>0</v>
      </c>
      <c r="AY26" s="14">
        <f t="shared" si="1"/>
        <v>43.39</v>
      </c>
      <c r="AZ26" s="14">
        <f t="shared" si="2"/>
        <v>70.85</v>
      </c>
      <c r="BA26" s="15">
        <f t="shared" si="3"/>
        <v>100</v>
      </c>
      <c r="BB26" s="14">
        <f t="shared" si="26"/>
        <v>63.71</v>
      </c>
      <c r="BC26" s="14">
        <f t="shared" si="26"/>
        <v>81.2</v>
      </c>
      <c r="BD26" s="15">
        <f t="shared" si="6"/>
        <v>100</v>
      </c>
      <c r="BE26" s="14">
        <f t="shared" si="7"/>
        <v>210</v>
      </c>
      <c r="BF26" s="14">
        <f t="shared" si="8"/>
        <v>266.87</v>
      </c>
      <c r="BG26" s="15">
        <f t="shared" si="9"/>
        <v>100</v>
      </c>
      <c r="BH26" s="15">
        <f t="shared" si="10"/>
        <v>62.95</v>
      </c>
      <c r="BI26" s="15">
        <f t="shared" si="11"/>
        <v>74.5</v>
      </c>
      <c r="BJ26" s="15">
        <f t="shared" si="12"/>
        <v>40</v>
      </c>
      <c r="BK26" s="15">
        <f t="shared" si="21"/>
      </c>
      <c r="BL26" s="15">
        <f t="shared" si="22"/>
      </c>
      <c r="BM26" s="15">
        <f t="shared" si="23"/>
        <v>0</v>
      </c>
      <c r="BN26" s="16">
        <f t="shared" si="24"/>
        <v>95.01</v>
      </c>
      <c r="BO26" s="16">
        <f t="shared" si="24"/>
        <v>123.36</v>
      </c>
    </row>
    <row r="27" spans="1:67" ht="12.75">
      <c r="A27" s="26">
        <v>44377</v>
      </c>
      <c r="B27" s="10" t="s">
        <v>61</v>
      </c>
      <c r="C27" s="1">
        <v>22</v>
      </c>
      <c r="D27" s="6" t="s">
        <v>79</v>
      </c>
      <c r="E27" s="19">
        <v>29.49</v>
      </c>
      <c r="F27" s="25">
        <v>69</v>
      </c>
      <c r="G27" s="19">
        <v>41.29</v>
      </c>
      <c r="H27" s="25">
        <v>75</v>
      </c>
      <c r="I27" s="19">
        <v>29.98</v>
      </c>
      <c r="J27" s="25">
        <v>62</v>
      </c>
      <c r="K27" s="9">
        <v>3</v>
      </c>
      <c r="L27" s="11">
        <f t="shared" si="13"/>
        <v>3</v>
      </c>
      <c r="M27" s="7">
        <f t="shared" si="14"/>
        <v>100</v>
      </c>
      <c r="N27" s="19">
        <v>57.78</v>
      </c>
      <c r="O27" s="25">
        <v>80</v>
      </c>
      <c r="P27" s="19">
        <v>29.98</v>
      </c>
      <c r="Q27" s="25">
        <v>88.57</v>
      </c>
      <c r="R27" s="19">
        <v>44</v>
      </c>
      <c r="S27" s="25">
        <v>67.8</v>
      </c>
      <c r="T27" s="9">
        <v>3</v>
      </c>
      <c r="U27" s="11">
        <f t="shared" si="15"/>
        <v>3</v>
      </c>
      <c r="V27" s="7">
        <f t="shared" si="16"/>
        <v>100</v>
      </c>
      <c r="W27" s="19">
        <v>42</v>
      </c>
      <c r="X27" s="25">
        <v>60</v>
      </c>
      <c r="Y27" s="19">
        <v>68</v>
      </c>
      <c r="Z27" s="25">
        <v>72</v>
      </c>
      <c r="AA27" s="19">
        <v>55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48.6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19"/>
        <v>3</v>
      </c>
      <c r="AR27" s="7">
        <f t="shared" si="25"/>
        <v>60</v>
      </c>
      <c r="AS27" s="19"/>
      <c r="AT27" s="25"/>
      <c r="AU27" s="9">
        <v>1</v>
      </c>
      <c r="AV27" s="12">
        <f t="shared" si="0"/>
        <v>0</v>
      </c>
      <c r="AW27" s="7">
        <f t="shared" si="20"/>
        <v>0</v>
      </c>
      <c r="AY27" s="14">
        <f t="shared" si="1"/>
        <v>33.59</v>
      </c>
      <c r="AZ27" s="14">
        <f t="shared" si="2"/>
        <v>68.67</v>
      </c>
      <c r="BA27" s="15">
        <f t="shared" si="3"/>
        <v>100</v>
      </c>
      <c r="BB27" s="14">
        <f t="shared" si="26"/>
        <v>43.92</v>
      </c>
      <c r="BC27" s="14">
        <f t="shared" si="26"/>
        <v>78.79</v>
      </c>
      <c r="BD27" s="15">
        <f t="shared" si="6"/>
        <v>100</v>
      </c>
      <c r="BE27" s="14">
        <f t="shared" si="7"/>
        <v>61.5</v>
      </c>
      <c r="BF27" s="14">
        <f t="shared" si="8"/>
        <v>78</v>
      </c>
      <c r="BG27" s="15">
        <f t="shared" si="9"/>
        <v>66.66666666666666</v>
      </c>
      <c r="BH27" s="15">
        <f t="shared" si="10"/>
        <v>47.833333333333336</v>
      </c>
      <c r="BI27" s="15">
        <f t="shared" si="11"/>
        <v>66.33333333333333</v>
      </c>
      <c r="BJ27" s="15">
        <f t="shared" si="12"/>
        <v>60</v>
      </c>
      <c r="BK27" s="15">
        <f t="shared" si="21"/>
      </c>
      <c r="BL27" s="15">
        <f t="shared" si="22"/>
      </c>
      <c r="BM27" s="15">
        <f t="shared" si="23"/>
        <v>0</v>
      </c>
      <c r="BN27" s="16">
        <f t="shared" si="24"/>
        <v>46.71</v>
      </c>
      <c r="BO27" s="16">
        <f t="shared" si="24"/>
        <v>72.95</v>
      </c>
    </row>
    <row r="28" spans="1:67" ht="12.75">
      <c r="A28" s="26">
        <v>44377</v>
      </c>
      <c r="B28" s="10" t="s">
        <v>61</v>
      </c>
      <c r="C28" s="1">
        <v>23</v>
      </c>
      <c r="D28" s="6" t="s">
        <v>22</v>
      </c>
      <c r="E28" s="19">
        <v>235</v>
      </c>
      <c r="F28" s="25">
        <v>380</v>
      </c>
      <c r="G28" s="19">
        <v>364.95</v>
      </c>
      <c r="H28" s="25">
        <v>399.9</v>
      </c>
      <c r="I28" s="19">
        <v>399.5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221.67</v>
      </c>
      <c r="O28" s="25">
        <v>337.14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148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291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/>
      <c r="AT28" s="25"/>
      <c r="AU28" s="9">
        <v>1</v>
      </c>
      <c r="AV28" s="12">
        <f t="shared" si="0"/>
        <v>0</v>
      </c>
      <c r="AW28" s="7">
        <f t="shared" si="20"/>
        <v>0</v>
      </c>
      <c r="AY28" s="14">
        <f t="shared" si="1"/>
        <v>333.15</v>
      </c>
      <c r="AZ28" s="14">
        <f t="shared" si="2"/>
        <v>433.3</v>
      </c>
      <c r="BA28" s="15">
        <f t="shared" si="3"/>
        <v>100</v>
      </c>
      <c r="BB28" s="14">
        <f t="shared" si="26"/>
        <v>304.21</v>
      </c>
      <c r="BC28" s="14">
        <f t="shared" si="26"/>
        <v>483.38</v>
      </c>
      <c r="BD28" s="15">
        <f t="shared" si="6"/>
        <v>100</v>
      </c>
      <c r="BE28" s="14">
        <f t="shared" si="7"/>
        <v>222.67</v>
      </c>
      <c r="BF28" s="14">
        <f t="shared" si="8"/>
        <v>320</v>
      </c>
      <c r="BG28" s="15">
        <f t="shared" si="9"/>
        <v>100</v>
      </c>
      <c r="BH28" s="15">
        <f t="shared" si="10"/>
        <v>320.5</v>
      </c>
      <c r="BI28" s="15">
        <f t="shared" si="11"/>
        <v>400</v>
      </c>
      <c r="BJ28" s="15">
        <f t="shared" si="12"/>
        <v>40</v>
      </c>
      <c r="BK28" s="15">
        <f t="shared" si="21"/>
      </c>
      <c r="BL28" s="15">
        <f t="shared" si="22"/>
      </c>
      <c r="BM28" s="15">
        <f t="shared" si="23"/>
        <v>0</v>
      </c>
      <c r="BN28" s="16">
        <f t="shared" si="24"/>
        <v>295.13</v>
      </c>
      <c r="BO28" s="16">
        <f t="shared" si="24"/>
        <v>409.17</v>
      </c>
    </row>
    <row r="29" spans="1:67" ht="12.75">
      <c r="A29" s="26">
        <v>44377</v>
      </c>
      <c r="B29" s="10" t="s">
        <v>61</v>
      </c>
      <c r="C29" s="1">
        <v>24</v>
      </c>
      <c r="D29" s="6" t="s">
        <v>23</v>
      </c>
      <c r="E29" s="19">
        <v>558.9</v>
      </c>
      <c r="F29" s="25">
        <v>689</v>
      </c>
      <c r="G29" s="19">
        <v>439.98</v>
      </c>
      <c r="H29" s="25">
        <v>611</v>
      </c>
      <c r="I29" s="19">
        <v>499.5</v>
      </c>
      <c r="J29" s="25">
        <v>650</v>
      </c>
      <c r="K29" s="9">
        <v>3</v>
      </c>
      <c r="L29" s="11">
        <f t="shared" si="13"/>
        <v>3</v>
      </c>
      <c r="M29" s="7">
        <f t="shared" si="14"/>
        <v>100</v>
      </c>
      <c r="N29" s="19">
        <v>550</v>
      </c>
      <c r="O29" s="25">
        <v>821.75</v>
      </c>
      <c r="P29" s="19">
        <v>545</v>
      </c>
      <c r="Q29" s="25">
        <v>819.5</v>
      </c>
      <c r="R29" s="19">
        <v>450</v>
      </c>
      <c r="S29" s="25">
        <v>655</v>
      </c>
      <c r="T29" s="9">
        <v>3</v>
      </c>
      <c r="U29" s="11">
        <f t="shared" si="15"/>
        <v>3</v>
      </c>
      <c r="V29" s="7">
        <f t="shared" si="16"/>
        <v>100</v>
      </c>
      <c r="W29" s="19">
        <v>530</v>
      </c>
      <c r="X29" s="25">
        <v>630</v>
      </c>
      <c r="Y29" s="19">
        <v>360</v>
      </c>
      <c r="Z29" s="25">
        <v>650</v>
      </c>
      <c r="AA29" s="19">
        <v>280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550</v>
      </c>
      <c r="AK29" s="25">
        <v>750</v>
      </c>
      <c r="AL29" s="19">
        <v>560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19"/>
        <v>3</v>
      </c>
      <c r="AR29" s="7">
        <f t="shared" si="25"/>
        <v>60</v>
      </c>
      <c r="AS29" s="19"/>
      <c r="AT29" s="25"/>
      <c r="AU29" s="9">
        <v>1</v>
      </c>
      <c r="AV29" s="12">
        <f t="shared" si="0"/>
        <v>0</v>
      </c>
      <c r="AW29" s="7">
        <f t="shared" si="20"/>
        <v>0</v>
      </c>
      <c r="AY29" s="14">
        <f t="shared" si="1"/>
        <v>499.46</v>
      </c>
      <c r="AZ29" s="14">
        <f t="shared" si="2"/>
        <v>650</v>
      </c>
      <c r="BA29" s="15">
        <f t="shared" si="3"/>
        <v>100</v>
      </c>
      <c r="BB29" s="14">
        <f t="shared" si="26"/>
        <v>515</v>
      </c>
      <c r="BC29" s="14">
        <f t="shared" si="26"/>
        <v>765.42</v>
      </c>
      <c r="BD29" s="15">
        <f t="shared" si="6"/>
        <v>100</v>
      </c>
      <c r="BE29" s="14">
        <f t="shared" si="7"/>
        <v>374.67</v>
      </c>
      <c r="BF29" s="14">
        <f t="shared" si="8"/>
        <v>723.33</v>
      </c>
      <c r="BG29" s="15">
        <f t="shared" si="9"/>
        <v>100</v>
      </c>
      <c r="BH29" s="15">
        <f t="shared" si="10"/>
        <v>530</v>
      </c>
      <c r="BI29" s="15">
        <f t="shared" si="11"/>
        <v>698</v>
      </c>
      <c r="BJ29" s="15">
        <f t="shared" si="12"/>
        <v>60</v>
      </c>
      <c r="BK29" s="15">
        <f t="shared" si="21"/>
      </c>
      <c r="BL29" s="15">
        <f t="shared" si="22"/>
      </c>
      <c r="BM29" s="15">
        <f t="shared" si="23"/>
        <v>0</v>
      </c>
      <c r="BN29" s="16">
        <f t="shared" si="24"/>
        <v>479.78</v>
      </c>
      <c r="BO29" s="16">
        <f t="shared" si="24"/>
        <v>709.19</v>
      </c>
    </row>
    <row r="30" spans="1:67" ht="12.75">
      <c r="A30" s="26">
        <v>44377</v>
      </c>
      <c r="B30" s="10" t="s">
        <v>61</v>
      </c>
      <c r="C30" s="1">
        <v>25</v>
      </c>
      <c r="D30" s="6" t="s">
        <v>24</v>
      </c>
      <c r="E30" s="19">
        <v>68</v>
      </c>
      <c r="F30" s="20">
        <v>89.99</v>
      </c>
      <c r="G30" s="19">
        <v>69.99</v>
      </c>
      <c r="H30" s="25">
        <v>85.29</v>
      </c>
      <c r="I30" s="19">
        <v>63.99</v>
      </c>
      <c r="J30" s="25">
        <v>82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68</v>
      </c>
      <c r="AB30" s="25">
        <v>75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/>
      <c r="AT30" s="25"/>
      <c r="AU30" s="9">
        <v>1</v>
      </c>
      <c r="AV30" s="12">
        <f t="shared" si="0"/>
        <v>0</v>
      </c>
      <c r="AW30" s="7">
        <f t="shared" si="20"/>
        <v>0</v>
      </c>
      <c r="AY30" s="14">
        <f t="shared" si="1"/>
        <v>67.33</v>
      </c>
      <c r="AZ30" s="14">
        <f t="shared" si="2"/>
        <v>85.76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66.33</v>
      </c>
      <c r="BF30" s="14">
        <f t="shared" si="8"/>
        <v>68.67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</c>
      <c r="BL30" s="15">
        <f t="shared" si="22"/>
      </c>
      <c r="BM30" s="15">
        <f t="shared" si="23"/>
        <v>0</v>
      </c>
      <c r="BN30" s="16">
        <f t="shared" si="24"/>
        <v>67.62</v>
      </c>
      <c r="BO30" s="16">
        <f t="shared" si="24"/>
        <v>78.59</v>
      </c>
    </row>
    <row r="31" spans="1:67" ht="12.75">
      <c r="A31" s="26">
        <v>44377</v>
      </c>
      <c r="B31" s="10" t="s">
        <v>61</v>
      </c>
      <c r="C31" s="1">
        <v>26</v>
      </c>
      <c r="D31" s="29" t="s">
        <v>83</v>
      </c>
      <c r="E31" s="19">
        <v>195</v>
      </c>
      <c r="F31" s="25">
        <v>600</v>
      </c>
      <c r="G31" s="19">
        <v>190.1</v>
      </c>
      <c r="H31" s="25">
        <v>320</v>
      </c>
      <c r="I31" s="19">
        <v>165.52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187.3</v>
      </c>
      <c r="O31" s="25">
        <v>235</v>
      </c>
      <c r="P31" s="19">
        <v>156.89</v>
      </c>
      <c r="Q31" s="25">
        <v>280</v>
      </c>
      <c r="R31" s="19">
        <v>189.4</v>
      </c>
      <c r="S31" s="25">
        <v>265</v>
      </c>
      <c r="T31" s="9">
        <v>3</v>
      </c>
      <c r="U31" s="11">
        <f t="shared" si="15"/>
        <v>3</v>
      </c>
      <c r="V31" s="7">
        <f t="shared" si="16"/>
        <v>100</v>
      </c>
      <c r="W31" s="19">
        <v>225</v>
      </c>
      <c r="X31" s="25">
        <v>250</v>
      </c>
      <c r="Y31" s="19">
        <v>240</v>
      </c>
      <c r="Z31" s="25">
        <v>350</v>
      </c>
      <c r="AA31" s="19">
        <v>225</v>
      </c>
      <c r="AB31" s="25">
        <v>290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186</v>
      </c>
      <c r="AK31" s="25">
        <v>240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/>
      <c r="AT31" s="25"/>
      <c r="AU31" s="9">
        <v>1</v>
      </c>
      <c r="AV31" s="12">
        <f t="shared" si="0"/>
        <v>0</v>
      </c>
      <c r="AW31" s="7">
        <f t="shared" si="20"/>
        <v>0</v>
      </c>
      <c r="AY31" s="14">
        <f t="shared" si="1"/>
        <v>183.54</v>
      </c>
      <c r="AZ31" s="14">
        <f t="shared" si="2"/>
        <v>386.67</v>
      </c>
      <c r="BA31" s="15">
        <f t="shared" si="3"/>
        <v>100</v>
      </c>
      <c r="BB31" s="14">
        <f t="shared" si="26"/>
        <v>177.86</v>
      </c>
      <c r="BC31" s="14">
        <f t="shared" si="26"/>
        <v>260</v>
      </c>
      <c r="BD31" s="15">
        <f t="shared" si="6"/>
        <v>100</v>
      </c>
      <c r="BE31" s="14">
        <f t="shared" si="7"/>
        <v>168</v>
      </c>
      <c r="BF31" s="14">
        <f t="shared" si="8"/>
        <v>226.33</v>
      </c>
      <c r="BG31" s="15">
        <f t="shared" si="9"/>
        <v>100</v>
      </c>
      <c r="BH31" s="15">
        <f t="shared" si="10"/>
        <v>223.66666666666666</v>
      </c>
      <c r="BI31" s="15">
        <f t="shared" si="11"/>
        <v>290</v>
      </c>
      <c r="BJ31" s="15">
        <f t="shared" si="12"/>
        <v>60</v>
      </c>
      <c r="BK31" s="15">
        <f t="shared" si="21"/>
      </c>
      <c r="BL31" s="15">
        <f t="shared" si="22"/>
      </c>
      <c r="BM31" s="15">
        <f t="shared" si="23"/>
        <v>0</v>
      </c>
      <c r="BN31" s="16">
        <f t="shared" si="24"/>
        <v>188.27</v>
      </c>
      <c r="BO31" s="16">
        <f t="shared" si="24"/>
        <v>290.75</v>
      </c>
    </row>
    <row r="32" spans="1:67" ht="12.75">
      <c r="A32" s="26">
        <v>44377</v>
      </c>
      <c r="B32" s="10" t="s">
        <v>61</v>
      </c>
      <c r="C32" s="1">
        <v>27</v>
      </c>
      <c r="D32" s="6" t="s">
        <v>25</v>
      </c>
      <c r="E32" s="19">
        <v>409</v>
      </c>
      <c r="F32" s="25">
        <v>650</v>
      </c>
      <c r="G32" s="19">
        <v>399.9</v>
      </c>
      <c r="H32" s="25">
        <v>576.9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417</v>
      </c>
      <c r="O32" s="25">
        <v>820</v>
      </c>
      <c r="P32" s="19">
        <v>399.99</v>
      </c>
      <c r="Q32" s="25">
        <v>629</v>
      </c>
      <c r="R32" s="19">
        <v>399</v>
      </c>
      <c r="S32" s="25">
        <v>650</v>
      </c>
      <c r="T32" s="9">
        <v>3</v>
      </c>
      <c r="U32" s="11">
        <f t="shared" si="15"/>
        <v>3</v>
      </c>
      <c r="V32" s="7">
        <f t="shared" si="16"/>
        <v>100</v>
      </c>
      <c r="W32" s="19">
        <v>484</v>
      </c>
      <c r="X32" s="25">
        <v>650</v>
      </c>
      <c r="Y32" s="19">
        <v>561</v>
      </c>
      <c r="Z32" s="25">
        <v>650</v>
      </c>
      <c r="AA32" s="19">
        <v>378</v>
      </c>
      <c r="AB32" s="25">
        <v>890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550</v>
      </c>
      <c r="AK32" s="25">
        <v>630</v>
      </c>
      <c r="AL32" s="19">
        <v>481</v>
      </c>
      <c r="AM32" s="25">
        <v>530</v>
      </c>
      <c r="AN32" s="19">
        <v>420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/>
      <c r="AT32" s="25"/>
      <c r="AU32" s="9">
        <v>1</v>
      </c>
      <c r="AV32" s="12">
        <f t="shared" si="0"/>
        <v>0</v>
      </c>
      <c r="AW32" s="7">
        <f t="shared" si="20"/>
        <v>0</v>
      </c>
      <c r="AY32" s="14">
        <f t="shared" si="1"/>
        <v>409.63</v>
      </c>
      <c r="AZ32" s="14">
        <f t="shared" si="2"/>
        <v>648.97</v>
      </c>
      <c r="BA32" s="15">
        <f t="shared" si="3"/>
        <v>100</v>
      </c>
      <c r="BB32" s="14">
        <f t="shared" si="26"/>
        <v>405.33</v>
      </c>
      <c r="BC32" s="14">
        <f t="shared" si="26"/>
        <v>699.67</v>
      </c>
      <c r="BD32" s="15">
        <f t="shared" si="6"/>
        <v>100</v>
      </c>
      <c r="BE32" s="14">
        <f t="shared" si="7"/>
        <v>469.5</v>
      </c>
      <c r="BF32" s="14">
        <f t="shared" si="8"/>
        <v>770</v>
      </c>
      <c r="BG32" s="15">
        <f t="shared" si="9"/>
        <v>66.66666666666666</v>
      </c>
      <c r="BH32" s="15">
        <f t="shared" si="10"/>
        <v>483.6666666666667</v>
      </c>
      <c r="BI32" s="15">
        <f t="shared" si="11"/>
        <v>653.3333333333334</v>
      </c>
      <c r="BJ32" s="15">
        <f t="shared" si="12"/>
        <v>60</v>
      </c>
      <c r="BK32" s="15">
        <f t="shared" si="21"/>
      </c>
      <c r="BL32" s="15">
        <f t="shared" si="22"/>
      </c>
      <c r="BM32" s="15">
        <f t="shared" si="23"/>
        <v>0</v>
      </c>
      <c r="BN32" s="16">
        <f t="shared" si="24"/>
        <v>442.03</v>
      </c>
      <c r="BO32" s="16">
        <f t="shared" si="24"/>
        <v>692.99</v>
      </c>
    </row>
    <row r="33" spans="1:67" ht="12.75">
      <c r="A33" s="26">
        <v>44377</v>
      </c>
      <c r="B33" s="10" t="s">
        <v>61</v>
      </c>
      <c r="C33" s="1">
        <v>28</v>
      </c>
      <c r="D33" s="6" t="s">
        <v>26</v>
      </c>
      <c r="E33" s="19">
        <v>47.29</v>
      </c>
      <c r="F33" s="25">
        <v>77.58</v>
      </c>
      <c r="G33" s="19">
        <v>36.19</v>
      </c>
      <c r="H33" s="25">
        <v>60.5</v>
      </c>
      <c r="I33" s="19">
        <v>38.99</v>
      </c>
      <c r="J33" s="25">
        <v>68.99</v>
      </c>
      <c r="K33" s="9">
        <v>3</v>
      </c>
      <c r="L33" s="11">
        <f t="shared" si="13"/>
        <v>3</v>
      </c>
      <c r="M33" s="7">
        <f t="shared" si="14"/>
        <v>100</v>
      </c>
      <c r="N33" s="19">
        <v>38.99</v>
      </c>
      <c r="O33" s="25">
        <v>64</v>
      </c>
      <c r="P33" s="19">
        <v>39.99</v>
      </c>
      <c r="Q33" s="25">
        <v>68.99</v>
      </c>
      <c r="R33" s="19">
        <v>48</v>
      </c>
      <c r="S33" s="25">
        <v>48</v>
      </c>
      <c r="T33" s="9">
        <v>3</v>
      </c>
      <c r="U33" s="11">
        <f t="shared" si="15"/>
        <v>3</v>
      </c>
      <c r="V33" s="7">
        <f t="shared" si="16"/>
        <v>100</v>
      </c>
      <c r="W33" s="19">
        <v>45</v>
      </c>
      <c r="X33" s="25">
        <v>45</v>
      </c>
      <c r="Y33" s="19">
        <v>46.19</v>
      </c>
      <c r="Z33" s="25">
        <v>46.19</v>
      </c>
      <c r="AA33" s="19">
        <v>49</v>
      </c>
      <c r="AB33" s="25">
        <v>49</v>
      </c>
      <c r="AC33" s="9">
        <v>3</v>
      </c>
      <c r="AD33" s="11">
        <f t="shared" si="17"/>
        <v>3</v>
      </c>
      <c r="AE33" s="7">
        <f t="shared" si="18"/>
        <v>100</v>
      </c>
      <c r="AF33" s="19">
        <v>39</v>
      </c>
      <c r="AG33" s="25">
        <v>39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/>
      <c r="AT33" s="25"/>
      <c r="AU33" s="9">
        <v>1</v>
      </c>
      <c r="AV33" s="12">
        <f t="shared" si="0"/>
        <v>0</v>
      </c>
      <c r="AW33" s="7">
        <f t="shared" si="20"/>
        <v>0</v>
      </c>
      <c r="AY33" s="14">
        <f t="shared" si="1"/>
        <v>40.82</v>
      </c>
      <c r="AZ33" s="14">
        <f t="shared" si="2"/>
        <v>69.02</v>
      </c>
      <c r="BA33" s="15">
        <f t="shared" si="3"/>
        <v>100</v>
      </c>
      <c r="BB33" s="14">
        <f t="shared" si="26"/>
        <v>42.33</v>
      </c>
      <c r="BC33" s="14">
        <f t="shared" si="26"/>
        <v>60.33</v>
      </c>
      <c r="BD33" s="15">
        <f t="shared" si="6"/>
        <v>100</v>
      </c>
      <c r="BE33" s="14">
        <f t="shared" si="7"/>
        <v>51.73</v>
      </c>
      <c r="BF33" s="14">
        <f t="shared" si="8"/>
        <v>51.73</v>
      </c>
      <c r="BG33" s="15">
        <f t="shared" si="9"/>
        <v>100</v>
      </c>
      <c r="BH33" s="15">
        <f t="shared" si="10"/>
        <v>39</v>
      </c>
      <c r="BI33" s="15">
        <f t="shared" si="11"/>
        <v>39</v>
      </c>
      <c r="BJ33" s="15">
        <f t="shared" si="12"/>
        <v>20</v>
      </c>
      <c r="BK33" s="15">
        <f t="shared" si="21"/>
      </c>
      <c r="BL33" s="15">
        <f t="shared" si="22"/>
      </c>
      <c r="BM33" s="15">
        <f t="shared" si="23"/>
        <v>0</v>
      </c>
      <c r="BN33" s="16">
        <f t="shared" si="24"/>
        <v>43.47</v>
      </c>
      <c r="BO33" s="16">
        <f t="shared" si="24"/>
        <v>55.02</v>
      </c>
    </row>
    <row r="34" spans="1:67" ht="12.75">
      <c r="A34" s="26">
        <v>44377</v>
      </c>
      <c r="B34" s="10" t="s">
        <v>61</v>
      </c>
      <c r="C34" s="1">
        <v>29</v>
      </c>
      <c r="D34" s="6" t="s">
        <v>27</v>
      </c>
      <c r="E34" s="19">
        <v>28.99</v>
      </c>
      <c r="F34" s="25">
        <v>49.99</v>
      </c>
      <c r="G34" s="19">
        <v>28.99</v>
      </c>
      <c r="H34" s="25">
        <v>41.99</v>
      </c>
      <c r="I34" s="19">
        <v>28.99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>
        <v>33</v>
      </c>
      <c r="O34" s="25">
        <v>33</v>
      </c>
      <c r="P34" s="19">
        <v>28.99</v>
      </c>
      <c r="Q34" s="25">
        <v>68.99</v>
      </c>
      <c r="R34" s="19">
        <v>32</v>
      </c>
      <c r="S34" s="25">
        <v>32</v>
      </c>
      <c r="T34" s="9">
        <v>3</v>
      </c>
      <c r="U34" s="11">
        <f t="shared" si="15"/>
        <v>3</v>
      </c>
      <c r="V34" s="7">
        <f t="shared" si="16"/>
        <v>100</v>
      </c>
      <c r="W34" s="19">
        <v>39</v>
      </c>
      <c r="X34" s="25">
        <v>39</v>
      </c>
      <c r="Y34" s="19">
        <v>30</v>
      </c>
      <c r="Z34" s="25">
        <v>30</v>
      </c>
      <c r="AA34" s="19">
        <v>39</v>
      </c>
      <c r="AB34" s="25">
        <v>39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28</v>
      </c>
      <c r="AG34" s="25">
        <v>28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/>
      <c r="AT34" s="25"/>
      <c r="AU34" s="9">
        <v>1</v>
      </c>
      <c r="AV34" s="12">
        <f t="shared" si="0"/>
        <v>0</v>
      </c>
      <c r="AW34" s="7">
        <f t="shared" si="20"/>
        <v>0</v>
      </c>
      <c r="AY34" s="14">
        <f t="shared" si="1"/>
        <v>28.99</v>
      </c>
      <c r="AZ34" s="14">
        <f t="shared" si="2"/>
        <v>52.33</v>
      </c>
      <c r="BA34" s="15">
        <f t="shared" si="3"/>
        <v>100</v>
      </c>
      <c r="BB34" s="14">
        <f t="shared" si="26"/>
        <v>31.33</v>
      </c>
      <c r="BC34" s="14">
        <f t="shared" si="26"/>
        <v>44.66</v>
      </c>
      <c r="BD34" s="15">
        <f t="shared" si="6"/>
        <v>100</v>
      </c>
      <c r="BE34" s="14">
        <f t="shared" si="7"/>
        <v>34.5</v>
      </c>
      <c r="BF34" s="14">
        <f t="shared" si="8"/>
        <v>34.5</v>
      </c>
      <c r="BG34" s="15">
        <f t="shared" si="9"/>
        <v>66.66666666666666</v>
      </c>
      <c r="BH34" s="15">
        <f t="shared" si="10"/>
        <v>28</v>
      </c>
      <c r="BI34" s="15">
        <f t="shared" si="11"/>
        <v>28</v>
      </c>
      <c r="BJ34" s="15">
        <f t="shared" si="12"/>
        <v>20</v>
      </c>
      <c r="BK34" s="15">
        <f t="shared" si="21"/>
      </c>
      <c r="BL34" s="15">
        <f t="shared" si="22"/>
      </c>
      <c r="BM34" s="15">
        <f t="shared" si="23"/>
        <v>0</v>
      </c>
      <c r="BN34" s="16">
        <f t="shared" si="24"/>
        <v>30.71</v>
      </c>
      <c r="BO34" s="16">
        <f t="shared" si="24"/>
        <v>39.87</v>
      </c>
    </row>
    <row r="35" spans="1:67" ht="12.75">
      <c r="A35" s="26">
        <v>44377</v>
      </c>
      <c r="B35" s="10" t="s">
        <v>61</v>
      </c>
      <c r="C35" s="1">
        <v>30</v>
      </c>
      <c r="D35" s="6" t="s">
        <v>28</v>
      </c>
      <c r="E35" s="19">
        <v>38.69</v>
      </c>
      <c r="F35" s="25">
        <v>38.69</v>
      </c>
      <c r="G35" s="19">
        <v>35.89</v>
      </c>
      <c r="H35" s="25">
        <v>65</v>
      </c>
      <c r="I35" s="19">
        <v>44.99</v>
      </c>
      <c r="J35" s="25">
        <v>44.99</v>
      </c>
      <c r="K35" s="9">
        <v>3</v>
      </c>
      <c r="L35" s="11">
        <f t="shared" si="13"/>
        <v>3</v>
      </c>
      <c r="M35" s="7">
        <f t="shared" si="14"/>
        <v>100</v>
      </c>
      <c r="N35" s="19">
        <v>49</v>
      </c>
      <c r="O35" s="25">
        <v>49</v>
      </c>
      <c r="P35" s="19">
        <v>35.89</v>
      </c>
      <c r="Q35" s="25">
        <v>44.99</v>
      </c>
      <c r="R35" s="19">
        <v>44</v>
      </c>
      <c r="S35" s="25">
        <v>44</v>
      </c>
      <c r="T35" s="9">
        <v>3</v>
      </c>
      <c r="U35" s="11">
        <f t="shared" si="15"/>
        <v>3</v>
      </c>
      <c r="V35" s="7">
        <f t="shared" si="16"/>
        <v>100</v>
      </c>
      <c r="W35" s="19" t="s">
        <v>62</v>
      </c>
      <c r="X35" s="25" t="s">
        <v>62</v>
      </c>
      <c r="Y35" s="19">
        <v>45.89</v>
      </c>
      <c r="Z35" s="25">
        <v>45.89</v>
      </c>
      <c r="AA35" s="19">
        <v>45.89</v>
      </c>
      <c r="AB35" s="25">
        <v>60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45</v>
      </c>
      <c r="AG35" s="20">
        <v>45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/>
      <c r="AT35" s="25"/>
      <c r="AU35" s="9">
        <v>1</v>
      </c>
      <c r="AV35" s="12">
        <f t="shared" si="0"/>
        <v>0</v>
      </c>
      <c r="AW35" s="7">
        <f t="shared" si="20"/>
        <v>0</v>
      </c>
      <c r="AY35" s="14">
        <f t="shared" si="1"/>
        <v>39.86</v>
      </c>
      <c r="AZ35" s="14">
        <f t="shared" si="2"/>
        <v>49.56</v>
      </c>
      <c r="BA35" s="15">
        <f t="shared" si="3"/>
        <v>100</v>
      </c>
      <c r="BB35" s="14">
        <f t="shared" si="26"/>
        <v>42.96</v>
      </c>
      <c r="BC35" s="14">
        <f t="shared" si="26"/>
        <v>46</v>
      </c>
      <c r="BD35" s="15">
        <f t="shared" si="6"/>
        <v>100</v>
      </c>
      <c r="BE35" s="14">
        <f t="shared" si="7"/>
        <v>45.89</v>
      </c>
      <c r="BF35" s="14">
        <f t="shared" si="8"/>
        <v>52.95</v>
      </c>
      <c r="BG35" s="15">
        <f t="shared" si="9"/>
        <v>66.66666666666666</v>
      </c>
      <c r="BH35" s="15">
        <f t="shared" si="10"/>
        <v>45</v>
      </c>
      <c r="BI35" s="15">
        <f t="shared" si="11"/>
        <v>45</v>
      </c>
      <c r="BJ35" s="15">
        <f t="shared" si="12"/>
        <v>20</v>
      </c>
      <c r="BK35" s="15">
        <f t="shared" si="21"/>
      </c>
      <c r="BL35" s="15">
        <f t="shared" si="22"/>
      </c>
      <c r="BM35" s="15">
        <f t="shared" si="23"/>
        <v>0</v>
      </c>
      <c r="BN35" s="16">
        <f t="shared" si="24"/>
        <v>43.43</v>
      </c>
      <c r="BO35" s="16">
        <f t="shared" si="24"/>
        <v>48.38</v>
      </c>
    </row>
    <row r="36" spans="1:67" ht="12.75">
      <c r="A36" s="26">
        <v>44377</v>
      </c>
      <c r="B36" s="10" t="s">
        <v>61</v>
      </c>
      <c r="C36" s="1">
        <v>31</v>
      </c>
      <c r="D36" s="6" t="s">
        <v>29</v>
      </c>
      <c r="E36" s="19">
        <v>66.78</v>
      </c>
      <c r="F36" s="25">
        <v>66.78</v>
      </c>
      <c r="G36" s="19">
        <v>56.99</v>
      </c>
      <c r="H36" s="25">
        <v>79.99</v>
      </c>
      <c r="I36" s="19">
        <v>63.99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>
        <v>68</v>
      </c>
      <c r="O36" s="25">
        <v>68</v>
      </c>
      <c r="P36" s="19">
        <v>56.99</v>
      </c>
      <c r="Q36" s="25">
        <v>71.99</v>
      </c>
      <c r="R36" s="19">
        <v>56.9</v>
      </c>
      <c r="S36" s="25">
        <v>65</v>
      </c>
      <c r="T36" s="9">
        <v>3</v>
      </c>
      <c r="U36" s="11">
        <f t="shared" si="15"/>
        <v>3</v>
      </c>
      <c r="V36" s="7">
        <f t="shared" si="16"/>
        <v>100</v>
      </c>
      <c r="W36" s="19">
        <v>60</v>
      </c>
      <c r="X36" s="25">
        <v>60</v>
      </c>
      <c r="Y36" s="19">
        <v>66.99</v>
      </c>
      <c r="Z36" s="25">
        <v>76.99</v>
      </c>
      <c r="AA36" s="19">
        <v>71</v>
      </c>
      <c r="AB36" s="25">
        <v>71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65</v>
      </c>
      <c r="AG36" s="25">
        <v>65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/>
      <c r="AT36" s="25"/>
      <c r="AU36" s="9">
        <v>1</v>
      </c>
      <c r="AV36" s="12">
        <f t="shared" si="0"/>
        <v>0</v>
      </c>
      <c r="AW36" s="7">
        <f t="shared" si="20"/>
        <v>0</v>
      </c>
      <c r="AY36" s="14">
        <f t="shared" si="1"/>
        <v>62.59</v>
      </c>
      <c r="AZ36" s="14">
        <f t="shared" si="2"/>
        <v>70.25</v>
      </c>
      <c r="BA36" s="15">
        <f t="shared" si="3"/>
        <v>100</v>
      </c>
      <c r="BB36" s="14">
        <f t="shared" si="26"/>
        <v>60.63</v>
      </c>
      <c r="BC36" s="14">
        <f t="shared" si="26"/>
        <v>68.33</v>
      </c>
      <c r="BD36" s="15">
        <f t="shared" si="6"/>
        <v>100</v>
      </c>
      <c r="BE36" s="14">
        <f t="shared" si="7"/>
        <v>69</v>
      </c>
      <c r="BF36" s="14">
        <f t="shared" si="8"/>
        <v>74</v>
      </c>
      <c r="BG36" s="15">
        <f t="shared" si="9"/>
        <v>66.66666666666666</v>
      </c>
      <c r="BH36" s="15">
        <f t="shared" si="10"/>
        <v>65</v>
      </c>
      <c r="BI36" s="15">
        <f t="shared" si="11"/>
        <v>65</v>
      </c>
      <c r="BJ36" s="15">
        <f t="shared" si="12"/>
        <v>20</v>
      </c>
      <c r="BK36" s="15">
        <f t="shared" si="21"/>
      </c>
      <c r="BL36" s="15">
        <f t="shared" si="22"/>
      </c>
      <c r="BM36" s="15">
        <f t="shared" si="23"/>
        <v>0</v>
      </c>
      <c r="BN36" s="16">
        <f t="shared" si="24"/>
        <v>64.31</v>
      </c>
      <c r="BO36" s="16">
        <f t="shared" si="24"/>
        <v>69.4</v>
      </c>
    </row>
    <row r="37" spans="1:67" ht="12.75">
      <c r="A37" s="26">
        <v>44377</v>
      </c>
      <c r="B37" s="10" t="s">
        <v>61</v>
      </c>
      <c r="C37" s="1">
        <v>32</v>
      </c>
      <c r="D37" s="6" t="s">
        <v>30</v>
      </c>
      <c r="E37" s="19">
        <v>88.99</v>
      </c>
      <c r="F37" s="25">
        <v>165</v>
      </c>
      <c r="G37" s="19">
        <v>96.89</v>
      </c>
      <c r="H37" s="25">
        <v>184.58</v>
      </c>
      <c r="I37" s="19">
        <v>89.99</v>
      </c>
      <c r="J37" s="25">
        <v>159</v>
      </c>
      <c r="K37" s="9">
        <v>3</v>
      </c>
      <c r="L37" s="11">
        <f t="shared" si="13"/>
        <v>3</v>
      </c>
      <c r="M37" s="7">
        <f t="shared" si="14"/>
        <v>100</v>
      </c>
      <c r="N37" s="19">
        <v>112</v>
      </c>
      <c r="O37" s="25">
        <v>151</v>
      </c>
      <c r="P37" s="19">
        <v>89.99</v>
      </c>
      <c r="Q37" s="25">
        <v>140</v>
      </c>
      <c r="R37" s="19">
        <v>80</v>
      </c>
      <c r="S37" s="25">
        <v>135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115</v>
      </c>
      <c r="Z37" s="25">
        <v>180</v>
      </c>
      <c r="AA37" s="19">
        <v>115</v>
      </c>
      <c r="AB37" s="25">
        <v>175</v>
      </c>
      <c r="AC37" s="9">
        <v>3</v>
      </c>
      <c r="AD37" s="11">
        <f t="shared" si="17"/>
        <v>3</v>
      </c>
      <c r="AE37" s="7">
        <f t="shared" si="18"/>
        <v>100</v>
      </c>
      <c r="AF37" s="19">
        <v>110</v>
      </c>
      <c r="AG37" s="25">
        <v>125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/>
      <c r="AT37" s="25"/>
      <c r="AU37" s="9">
        <v>1</v>
      </c>
      <c r="AV37" s="12">
        <f t="shared" si="0"/>
        <v>0</v>
      </c>
      <c r="AW37" s="7">
        <f t="shared" si="20"/>
        <v>0</v>
      </c>
      <c r="AY37" s="14">
        <f t="shared" si="1"/>
        <v>91.96</v>
      </c>
      <c r="AZ37" s="14">
        <f t="shared" si="2"/>
        <v>169.53</v>
      </c>
      <c r="BA37" s="15">
        <f t="shared" si="3"/>
        <v>100</v>
      </c>
      <c r="BB37" s="14">
        <f t="shared" si="26"/>
        <v>94</v>
      </c>
      <c r="BC37" s="14">
        <f t="shared" si="26"/>
        <v>142</v>
      </c>
      <c r="BD37" s="15">
        <f t="shared" si="6"/>
        <v>100</v>
      </c>
      <c r="BE37" s="14">
        <f t="shared" si="7"/>
        <v>106.33</v>
      </c>
      <c r="BF37" s="14">
        <f t="shared" si="8"/>
        <v>159.33</v>
      </c>
      <c r="BG37" s="15">
        <f t="shared" si="9"/>
        <v>100</v>
      </c>
      <c r="BH37" s="15">
        <f t="shared" si="10"/>
        <v>110</v>
      </c>
      <c r="BI37" s="15">
        <f t="shared" si="11"/>
        <v>125</v>
      </c>
      <c r="BJ37" s="15">
        <f t="shared" si="12"/>
        <v>20</v>
      </c>
      <c r="BK37" s="15">
        <f t="shared" si="21"/>
      </c>
      <c r="BL37" s="15">
        <f t="shared" si="22"/>
      </c>
      <c r="BM37" s="15">
        <f t="shared" si="23"/>
        <v>0</v>
      </c>
      <c r="BN37" s="16">
        <f t="shared" si="24"/>
        <v>100.57</v>
      </c>
      <c r="BO37" s="16">
        <f t="shared" si="24"/>
        <v>148.97</v>
      </c>
    </row>
    <row r="38" spans="1:67" ht="12.75">
      <c r="A38" s="26">
        <v>44377</v>
      </c>
      <c r="B38" s="10" t="s">
        <v>61</v>
      </c>
      <c r="C38" s="1">
        <v>33</v>
      </c>
      <c r="D38" s="6" t="s">
        <v>31</v>
      </c>
      <c r="E38" s="19">
        <v>115</v>
      </c>
      <c r="F38" s="25">
        <v>199</v>
      </c>
      <c r="G38" s="19">
        <v>96.89</v>
      </c>
      <c r="H38" s="25">
        <v>219.99</v>
      </c>
      <c r="I38" s="19">
        <v>122.99</v>
      </c>
      <c r="J38" s="25">
        <v>150</v>
      </c>
      <c r="K38" s="9">
        <v>3</v>
      </c>
      <c r="L38" s="11">
        <f t="shared" si="13"/>
        <v>3</v>
      </c>
      <c r="M38" s="7">
        <f t="shared" si="14"/>
        <v>100</v>
      </c>
      <c r="N38" s="19">
        <v>117</v>
      </c>
      <c r="O38" s="25">
        <v>117</v>
      </c>
      <c r="P38" s="19">
        <v>96.89</v>
      </c>
      <c r="Q38" s="25">
        <v>179.99</v>
      </c>
      <c r="R38" s="19">
        <v>100.2</v>
      </c>
      <c r="S38" s="25">
        <v>181.2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135</v>
      </c>
      <c r="Z38" s="25">
        <v>230</v>
      </c>
      <c r="AA38" s="19">
        <v>125</v>
      </c>
      <c r="AB38" s="25">
        <v>185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105</v>
      </c>
      <c r="AG38" s="25">
        <v>145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/>
      <c r="AT38" s="25"/>
      <c r="AU38" s="9">
        <v>1</v>
      </c>
      <c r="AV38" s="12">
        <f t="shared" si="0"/>
        <v>0</v>
      </c>
      <c r="AW38" s="7">
        <f t="shared" si="20"/>
        <v>0</v>
      </c>
      <c r="AY38" s="14">
        <f t="shared" si="1"/>
        <v>111.63</v>
      </c>
      <c r="AZ38" s="14">
        <f t="shared" si="2"/>
        <v>189.66</v>
      </c>
      <c r="BA38" s="15">
        <f t="shared" si="3"/>
        <v>100</v>
      </c>
      <c r="BB38" s="14">
        <f t="shared" si="26"/>
        <v>104.7</v>
      </c>
      <c r="BC38" s="14">
        <f t="shared" si="26"/>
        <v>159.4</v>
      </c>
      <c r="BD38" s="15">
        <f t="shared" si="6"/>
        <v>100</v>
      </c>
      <c r="BE38" s="14">
        <f t="shared" si="7"/>
        <v>130</v>
      </c>
      <c r="BF38" s="14">
        <f t="shared" si="8"/>
        <v>207.5</v>
      </c>
      <c r="BG38" s="15">
        <f t="shared" si="9"/>
        <v>66.66666666666666</v>
      </c>
      <c r="BH38" s="15">
        <f t="shared" si="10"/>
        <v>105</v>
      </c>
      <c r="BI38" s="15">
        <f t="shared" si="11"/>
        <v>145</v>
      </c>
      <c r="BJ38" s="15">
        <f t="shared" si="12"/>
        <v>20</v>
      </c>
      <c r="BK38" s="15">
        <f t="shared" si="21"/>
      </c>
      <c r="BL38" s="15">
        <f t="shared" si="22"/>
      </c>
      <c r="BM38" s="15">
        <f t="shared" si="23"/>
        <v>0</v>
      </c>
      <c r="BN38" s="16">
        <f t="shared" si="24"/>
        <v>112.83</v>
      </c>
      <c r="BO38" s="16">
        <f t="shared" si="24"/>
        <v>175.39</v>
      </c>
    </row>
    <row r="39" spans="1:67" ht="12.75">
      <c r="A39" s="26">
        <v>44377</v>
      </c>
      <c r="B39" s="10" t="s">
        <v>61</v>
      </c>
      <c r="C39" s="1">
        <v>34</v>
      </c>
      <c r="D39" s="6" t="s">
        <v>32</v>
      </c>
      <c r="E39" s="19">
        <v>229</v>
      </c>
      <c r="F39" s="25">
        <v>229</v>
      </c>
      <c r="G39" s="19">
        <v>219</v>
      </c>
      <c r="H39" s="25">
        <v>235</v>
      </c>
      <c r="I39" s="19">
        <v>209</v>
      </c>
      <c r="J39" s="25">
        <v>239.44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189</v>
      </c>
      <c r="Q39" s="25">
        <v>239.99</v>
      </c>
      <c r="R39" s="19">
        <v>189</v>
      </c>
      <c r="S39" s="25">
        <v>230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225</v>
      </c>
      <c r="Z39" s="20">
        <v>250</v>
      </c>
      <c r="AA39" s="19">
        <v>220</v>
      </c>
      <c r="AB39" s="25">
        <v>260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/>
      <c r="AT39" s="25"/>
      <c r="AU39" s="9">
        <v>1</v>
      </c>
      <c r="AV39" s="12">
        <f t="shared" si="0"/>
        <v>0</v>
      </c>
      <c r="AW39" s="7">
        <f t="shared" si="20"/>
        <v>0</v>
      </c>
      <c r="AY39" s="14">
        <f t="shared" si="1"/>
        <v>219</v>
      </c>
      <c r="AZ39" s="14">
        <f t="shared" si="2"/>
        <v>234.48</v>
      </c>
      <c r="BA39" s="15">
        <f t="shared" si="3"/>
        <v>100</v>
      </c>
      <c r="BB39" s="14">
        <f t="shared" si="26"/>
        <v>189</v>
      </c>
      <c r="BC39" s="14">
        <f t="shared" si="26"/>
        <v>235</v>
      </c>
      <c r="BD39" s="15">
        <f t="shared" si="6"/>
        <v>66.66666666666666</v>
      </c>
      <c r="BE39" s="14">
        <f t="shared" si="7"/>
        <v>222.5</v>
      </c>
      <c r="BF39" s="14">
        <f t="shared" si="8"/>
        <v>255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</c>
      <c r="BL39" s="15">
        <f t="shared" si="22"/>
      </c>
      <c r="BM39" s="15">
        <f t="shared" si="23"/>
        <v>0</v>
      </c>
      <c r="BN39" s="16">
        <f t="shared" si="24"/>
        <v>210.17</v>
      </c>
      <c r="BO39" s="16">
        <f t="shared" si="24"/>
        <v>241.49</v>
      </c>
    </row>
    <row r="40" spans="1:67" ht="12.75">
      <c r="A40" s="26">
        <v>44377</v>
      </c>
      <c r="B40" s="10" t="s">
        <v>61</v>
      </c>
      <c r="C40" s="1">
        <v>35</v>
      </c>
      <c r="D40" s="6" t="s">
        <v>33</v>
      </c>
      <c r="E40" s="19">
        <v>79</v>
      </c>
      <c r="F40" s="25">
        <v>120</v>
      </c>
      <c r="G40" s="19">
        <v>74.9</v>
      </c>
      <c r="H40" s="25">
        <v>150</v>
      </c>
      <c r="I40" s="19">
        <v>89.99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>
        <v>95</v>
      </c>
      <c r="O40" s="25">
        <v>95</v>
      </c>
      <c r="P40" s="19">
        <v>75</v>
      </c>
      <c r="Q40" s="25">
        <v>125</v>
      </c>
      <c r="R40" s="19">
        <v>76</v>
      </c>
      <c r="S40" s="25">
        <v>120</v>
      </c>
      <c r="T40" s="9">
        <v>3</v>
      </c>
      <c r="U40" s="11">
        <f t="shared" si="15"/>
        <v>3</v>
      </c>
      <c r="V40" s="7">
        <f t="shared" si="16"/>
        <v>100</v>
      </c>
      <c r="W40" s="19">
        <v>89</v>
      </c>
      <c r="X40" s="25">
        <v>123</v>
      </c>
      <c r="Y40" s="19">
        <v>95</v>
      </c>
      <c r="Z40" s="25">
        <v>110</v>
      </c>
      <c r="AA40" s="19">
        <v>110</v>
      </c>
      <c r="AB40" s="25">
        <v>135</v>
      </c>
      <c r="AC40" s="9">
        <v>3</v>
      </c>
      <c r="AD40" s="11">
        <f t="shared" si="17"/>
        <v>3</v>
      </c>
      <c r="AE40" s="7">
        <f t="shared" si="18"/>
        <v>100</v>
      </c>
      <c r="AF40" s="19">
        <v>117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/>
      <c r="AT40" s="25"/>
      <c r="AU40" s="9">
        <v>1</v>
      </c>
      <c r="AV40" s="12">
        <f t="shared" si="0"/>
        <v>0</v>
      </c>
      <c r="AW40" s="7">
        <f t="shared" si="20"/>
        <v>0</v>
      </c>
      <c r="AY40" s="14">
        <f t="shared" si="1"/>
        <v>81.3</v>
      </c>
      <c r="AZ40" s="14">
        <f t="shared" si="2"/>
        <v>132</v>
      </c>
      <c r="BA40" s="15">
        <f t="shared" si="3"/>
        <v>100</v>
      </c>
      <c r="BB40" s="14">
        <f t="shared" si="26"/>
        <v>82</v>
      </c>
      <c r="BC40" s="14">
        <f t="shared" si="26"/>
        <v>113.33</v>
      </c>
      <c r="BD40" s="15">
        <f t="shared" si="6"/>
        <v>100</v>
      </c>
      <c r="BE40" s="14">
        <f t="shared" si="7"/>
        <v>106</v>
      </c>
      <c r="BF40" s="14">
        <f t="shared" si="8"/>
        <v>119.33</v>
      </c>
      <c r="BG40" s="15">
        <f t="shared" si="9"/>
        <v>100</v>
      </c>
      <c r="BH40" s="15">
        <f t="shared" si="10"/>
        <v>117</v>
      </c>
      <c r="BI40" s="15">
        <f t="shared" si="11"/>
        <v>120</v>
      </c>
      <c r="BJ40" s="15">
        <f t="shared" si="12"/>
        <v>20</v>
      </c>
      <c r="BK40" s="15">
        <f t="shared" si="21"/>
      </c>
      <c r="BL40" s="15">
        <f t="shared" si="22"/>
      </c>
      <c r="BM40" s="15">
        <f t="shared" si="23"/>
        <v>0</v>
      </c>
      <c r="BN40" s="16">
        <f t="shared" si="24"/>
        <v>96.58</v>
      </c>
      <c r="BO40" s="16">
        <f t="shared" si="24"/>
        <v>121.17</v>
      </c>
    </row>
    <row r="41" spans="1:67" ht="12.75">
      <c r="A41" s="26">
        <v>44377</v>
      </c>
      <c r="B41" s="10" t="s">
        <v>61</v>
      </c>
      <c r="C41" s="1">
        <v>36</v>
      </c>
      <c r="D41" s="6" t="s">
        <v>34</v>
      </c>
      <c r="E41" s="19">
        <v>62.99</v>
      </c>
      <c r="F41" s="25">
        <v>62.99</v>
      </c>
      <c r="G41" s="19">
        <v>62.89</v>
      </c>
      <c r="H41" s="25">
        <v>62.89</v>
      </c>
      <c r="I41" s="19">
        <v>62.99</v>
      </c>
      <c r="J41" s="25">
        <v>62.99</v>
      </c>
      <c r="K41" s="9">
        <v>3</v>
      </c>
      <c r="L41" s="11">
        <f t="shared" si="13"/>
        <v>3</v>
      </c>
      <c r="M41" s="7">
        <f t="shared" si="14"/>
        <v>100</v>
      </c>
      <c r="N41" s="19">
        <v>63.99</v>
      </c>
      <c r="O41" s="20">
        <v>63.99</v>
      </c>
      <c r="P41" s="19">
        <v>62.89</v>
      </c>
      <c r="Q41" s="25">
        <v>62.89</v>
      </c>
      <c r="R41" s="19">
        <v>64</v>
      </c>
      <c r="S41" s="25">
        <v>64</v>
      </c>
      <c r="T41" s="9">
        <v>3</v>
      </c>
      <c r="U41" s="11">
        <f t="shared" si="15"/>
        <v>3</v>
      </c>
      <c r="V41" s="7">
        <f t="shared" si="16"/>
        <v>100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99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/>
      <c r="AT41" s="25"/>
      <c r="AU41" s="9">
        <v>1</v>
      </c>
      <c r="AV41" s="12">
        <f t="shared" si="0"/>
        <v>0</v>
      </c>
      <c r="AW41" s="7">
        <f t="shared" si="20"/>
        <v>0</v>
      </c>
      <c r="AY41" s="14">
        <f t="shared" si="1"/>
        <v>62.96</v>
      </c>
      <c r="AZ41" s="14">
        <f t="shared" si="2"/>
        <v>62.96</v>
      </c>
      <c r="BA41" s="15">
        <f t="shared" si="3"/>
        <v>100</v>
      </c>
      <c r="BB41" s="14">
        <f t="shared" si="26"/>
        <v>63.63</v>
      </c>
      <c r="BC41" s="14">
        <f t="shared" si="26"/>
        <v>63.63</v>
      </c>
      <c r="BD41" s="15">
        <f t="shared" si="6"/>
        <v>100</v>
      </c>
      <c r="BE41" s="14">
        <f t="shared" si="7"/>
        <v>133.5</v>
      </c>
      <c r="BF41" s="14">
        <f t="shared" si="8"/>
        <v>134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</c>
      <c r="BL41" s="15">
        <f t="shared" si="22"/>
      </c>
      <c r="BM41" s="15">
        <f t="shared" si="23"/>
        <v>0</v>
      </c>
      <c r="BN41" s="16">
        <f t="shared" si="24"/>
        <v>86.7</v>
      </c>
      <c r="BO41" s="16">
        <f t="shared" si="24"/>
        <v>86.86</v>
      </c>
    </row>
    <row r="42" spans="1:67" ht="12.75">
      <c r="A42" s="26">
        <v>44377</v>
      </c>
      <c r="B42" s="10" t="s">
        <v>61</v>
      </c>
      <c r="C42" s="1">
        <v>37</v>
      </c>
      <c r="D42" s="6" t="s">
        <v>35</v>
      </c>
      <c r="E42" s="19" t="s">
        <v>62</v>
      </c>
      <c r="F42" s="20" t="s">
        <v>62</v>
      </c>
      <c r="G42" s="19">
        <v>149.99</v>
      </c>
      <c r="H42" s="25">
        <v>226</v>
      </c>
      <c r="I42" s="19">
        <v>133.99</v>
      </c>
      <c r="J42" s="25">
        <v>209.9</v>
      </c>
      <c r="K42" s="9">
        <v>3</v>
      </c>
      <c r="L42" s="11">
        <f t="shared" si="13"/>
        <v>2</v>
      </c>
      <c r="M42" s="7">
        <f t="shared" si="14"/>
        <v>66.66666666666666</v>
      </c>
      <c r="N42" s="19" t="s">
        <v>62</v>
      </c>
      <c r="O42" s="20" t="s">
        <v>62</v>
      </c>
      <c r="P42" s="19">
        <v>199.99</v>
      </c>
      <c r="Q42" s="25">
        <v>199.99</v>
      </c>
      <c r="R42" s="19">
        <v>145.4</v>
      </c>
      <c r="S42" s="25">
        <v>180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140</v>
      </c>
      <c r="AB42" s="25">
        <v>220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/>
      <c r="AT42" s="25"/>
      <c r="AU42" s="9">
        <v>1</v>
      </c>
      <c r="AV42" s="12">
        <f t="shared" si="0"/>
        <v>0</v>
      </c>
      <c r="AW42" s="7">
        <f t="shared" si="20"/>
        <v>0</v>
      </c>
      <c r="AY42" s="14">
        <f t="shared" si="1"/>
        <v>141.99</v>
      </c>
      <c r="AZ42" s="14">
        <f t="shared" si="2"/>
        <v>217.95</v>
      </c>
      <c r="BA42" s="15">
        <f t="shared" si="3"/>
        <v>66.66666666666666</v>
      </c>
      <c r="BB42" s="14">
        <f t="shared" si="26"/>
        <v>172.7</v>
      </c>
      <c r="BC42" s="14">
        <f t="shared" si="26"/>
        <v>190</v>
      </c>
      <c r="BD42" s="15">
        <f t="shared" si="6"/>
        <v>66.66666666666666</v>
      </c>
      <c r="BE42" s="14">
        <f t="shared" si="7"/>
        <v>108</v>
      </c>
      <c r="BF42" s="14">
        <f t="shared" si="8"/>
        <v>152.5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</c>
      <c r="BL42" s="15">
        <f t="shared" si="22"/>
      </c>
      <c r="BM42" s="15">
        <f t="shared" si="23"/>
        <v>0</v>
      </c>
      <c r="BN42" s="16">
        <f t="shared" si="24"/>
        <v>140.9</v>
      </c>
      <c r="BO42" s="16">
        <f t="shared" si="24"/>
        <v>186.82</v>
      </c>
    </row>
    <row r="43" spans="1:67" ht="12.75">
      <c r="A43" s="26">
        <v>44377</v>
      </c>
      <c r="B43" s="10" t="s">
        <v>61</v>
      </c>
      <c r="C43" s="1">
        <v>38</v>
      </c>
      <c r="D43" s="29" t="s">
        <v>36</v>
      </c>
      <c r="E43" s="19">
        <v>59.9</v>
      </c>
      <c r="F43" s="25">
        <v>59.9</v>
      </c>
      <c r="G43" s="19">
        <v>76.99</v>
      </c>
      <c r="H43" s="25">
        <v>149</v>
      </c>
      <c r="I43" s="19">
        <v>57.99</v>
      </c>
      <c r="J43" s="25">
        <v>84.9</v>
      </c>
      <c r="K43" s="9">
        <v>3</v>
      </c>
      <c r="L43" s="11">
        <f t="shared" si="13"/>
        <v>3</v>
      </c>
      <c r="M43" s="7">
        <f t="shared" si="14"/>
        <v>100</v>
      </c>
      <c r="N43" s="19">
        <v>106</v>
      </c>
      <c r="O43" s="25">
        <v>106</v>
      </c>
      <c r="P43" s="19">
        <v>57.99</v>
      </c>
      <c r="Q43" s="25">
        <v>57.99</v>
      </c>
      <c r="R43" s="19">
        <v>79</v>
      </c>
      <c r="S43" s="25">
        <v>79</v>
      </c>
      <c r="T43" s="9">
        <v>3</v>
      </c>
      <c r="U43" s="11">
        <f t="shared" si="15"/>
        <v>3</v>
      </c>
      <c r="V43" s="7">
        <f t="shared" si="16"/>
        <v>100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120</v>
      </c>
      <c r="AB43" s="25">
        <v>160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/>
      <c r="AT43" s="25"/>
      <c r="AU43" s="9">
        <v>1</v>
      </c>
      <c r="AV43" s="12">
        <f t="shared" si="0"/>
        <v>0</v>
      </c>
      <c r="AW43" s="7">
        <f t="shared" si="20"/>
        <v>0</v>
      </c>
      <c r="AY43" s="14">
        <f t="shared" si="1"/>
        <v>64.96</v>
      </c>
      <c r="AZ43" s="14">
        <f t="shared" si="2"/>
        <v>97.93</v>
      </c>
      <c r="BA43" s="15">
        <f t="shared" si="3"/>
        <v>100</v>
      </c>
      <c r="BB43" s="14">
        <f t="shared" si="26"/>
        <v>81</v>
      </c>
      <c r="BC43" s="14">
        <f t="shared" si="26"/>
        <v>81</v>
      </c>
      <c r="BD43" s="15">
        <f t="shared" si="6"/>
        <v>100</v>
      </c>
      <c r="BE43" s="14">
        <f t="shared" si="7"/>
        <v>120</v>
      </c>
      <c r="BF43" s="14">
        <f t="shared" si="8"/>
        <v>160</v>
      </c>
      <c r="BG43" s="15">
        <f t="shared" si="9"/>
        <v>33.33333333333333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</c>
      <c r="BL43" s="15">
        <f t="shared" si="22"/>
      </c>
      <c r="BM43" s="15">
        <f t="shared" si="23"/>
        <v>0</v>
      </c>
      <c r="BN43" s="16">
        <f t="shared" si="24"/>
        <v>88.65</v>
      </c>
      <c r="BO43" s="16">
        <f t="shared" si="24"/>
        <v>112.98</v>
      </c>
    </row>
    <row r="44" spans="1:67" ht="12.75">
      <c r="A44" s="26">
        <v>44377</v>
      </c>
      <c r="B44" s="10" t="s">
        <v>61</v>
      </c>
      <c r="C44" s="1">
        <v>39</v>
      </c>
      <c r="D44" s="6" t="s">
        <v>37</v>
      </c>
      <c r="E44" s="19">
        <v>67.99</v>
      </c>
      <c r="F44" s="25">
        <v>67.99</v>
      </c>
      <c r="G44" s="19">
        <v>125</v>
      </c>
      <c r="H44" s="25">
        <v>169.99</v>
      </c>
      <c r="I44" s="19">
        <v>120.56</v>
      </c>
      <c r="J44" s="25">
        <v>120.59</v>
      </c>
      <c r="K44" s="9">
        <v>3</v>
      </c>
      <c r="L44" s="11">
        <f t="shared" si="13"/>
        <v>3</v>
      </c>
      <c r="M44" s="7">
        <f t="shared" si="14"/>
        <v>100</v>
      </c>
      <c r="N44" s="19">
        <v>119</v>
      </c>
      <c r="O44" s="20">
        <v>119</v>
      </c>
      <c r="P44" s="19">
        <v>69.99</v>
      </c>
      <c r="Q44" s="25">
        <v>135</v>
      </c>
      <c r="R44" s="19">
        <v>123</v>
      </c>
      <c r="S44" s="25">
        <v>123</v>
      </c>
      <c r="T44" s="9">
        <v>3</v>
      </c>
      <c r="U44" s="11">
        <f t="shared" si="15"/>
        <v>3</v>
      </c>
      <c r="V44" s="7">
        <f t="shared" si="16"/>
        <v>100</v>
      </c>
      <c r="W44" s="19">
        <v>169</v>
      </c>
      <c r="X44" s="25">
        <v>169</v>
      </c>
      <c r="Y44" s="19" t="s">
        <v>62</v>
      </c>
      <c r="Z44" s="20" t="s">
        <v>62</v>
      </c>
      <c r="AA44" s="19">
        <v>165</v>
      </c>
      <c r="AB44" s="25">
        <v>170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/>
      <c r="AT44" s="25"/>
      <c r="AU44" s="9">
        <v>1</v>
      </c>
      <c r="AV44" s="12">
        <f t="shared" si="0"/>
        <v>0</v>
      </c>
      <c r="AW44" s="7">
        <f t="shared" si="20"/>
        <v>0</v>
      </c>
      <c r="AY44" s="14">
        <f t="shared" si="1"/>
        <v>104.52</v>
      </c>
      <c r="AZ44" s="14">
        <f t="shared" si="2"/>
        <v>119.52</v>
      </c>
      <c r="BA44" s="15">
        <f t="shared" si="3"/>
        <v>100</v>
      </c>
      <c r="BB44" s="14">
        <f t="shared" si="26"/>
        <v>104</v>
      </c>
      <c r="BC44" s="14">
        <f t="shared" si="26"/>
        <v>125.67</v>
      </c>
      <c r="BD44" s="15">
        <f t="shared" si="6"/>
        <v>100</v>
      </c>
      <c r="BE44" s="14">
        <f t="shared" si="7"/>
        <v>165</v>
      </c>
      <c r="BF44" s="14">
        <f t="shared" si="8"/>
        <v>170</v>
      </c>
      <c r="BG44" s="15">
        <f t="shared" si="9"/>
        <v>33.33333333333333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</c>
      <c r="BL44" s="15">
        <f t="shared" si="22"/>
      </c>
      <c r="BM44" s="15">
        <f t="shared" si="23"/>
        <v>0</v>
      </c>
      <c r="BN44" s="16">
        <f t="shared" si="24"/>
        <v>124.51</v>
      </c>
      <c r="BO44" s="16">
        <f t="shared" si="24"/>
        <v>138.4</v>
      </c>
    </row>
    <row r="45" spans="1:67" ht="12.75">
      <c r="A45" s="26">
        <v>44377</v>
      </c>
      <c r="B45" s="10" t="s">
        <v>61</v>
      </c>
      <c r="C45" s="1">
        <v>40</v>
      </c>
      <c r="D45" s="6" t="s">
        <v>38</v>
      </c>
      <c r="E45" s="19">
        <v>52.69</v>
      </c>
      <c r="F45" s="25">
        <v>81.99</v>
      </c>
      <c r="G45" s="19">
        <v>52.99</v>
      </c>
      <c r="H45" s="25">
        <v>79.99</v>
      </c>
      <c r="I45" s="19">
        <v>45.19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69.5</v>
      </c>
      <c r="O45" s="25">
        <v>79.5</v>
      </c>
      <c r="P45" s="19">
        <v>42.99</v>
      </c>
      <c r="Q45" s="20">
        <v>74</v>
      </c>
      <c r="R45" s="19">
        <v>52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76</v>
      </c>
      <c r="X45" s="25">
        <v>85</v>
      </c>
      <c r="Y45" s="19">
        <v>70</v>
      </c>
      <c r="Z45" s="25">
        <v>120</v>
      </c>
      <c r="AA45" s="19">
        <v>85</v>
      </c>
      <c r="AB45" s="25">
        <v>101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>
        <v>66</v>
      </c>
      <c r="AM45" s="25">
        <v>82</v>
      </c>
      <c r="AN45" s="19" t="s">
        <v>62</v>
      </c>
      <c r="AO45" s="25" t="s">
        <v>62</v>
      </c>
      <c r="AP45" s="9">
        <v>5</v>
      </c>
      <c r="AQ45" s="12">
        <f t="shared" si="19"/>
        <v>1</v>
      </c>
      <c r="AR45" s="7">
        <f t="shared" si="25"/>
        <v>20</v>
      </c>
      <c r="AS45" s="19"/>
      <c r="AT45" s="25"/>
      <c r="AU45" s="9">
        <v>1</v>
      </c>
      <c r="AV45" s="12">
        <f t="shared" si="0"/>
        <v>0</v>
      </c>
      <c r="AW45" s="7">
        <f t="shared" si="20"/>
        <v>0</v>
      </c>
      <c r="AY45" s="14">
        <f t="shared" si="1"/>
        <v>50.29</v>
      </c>
      <c r="AZ45" s="14">
        <f t="shared" si="2"/>
        <v>82.33</v>
      </c>
      <c r="BA45" s="15">
        <f t="shared" si="3"/>
        <v>100</v>
      </c>
      <c r="BB45" s="14">
        <f t="shared" si="26"/>
        <v>54.83</v>
      </c>
      <c r="BC45" s="14">
        <f t="shared" si="26"/>
        <v>80.9</v>
      </c>
      <c r="BD45" s="15">
        <f t="shared" si="6"/>
        <v>100</v>
      </c>
      <c r="BE45" s="14">
        <f t="shared" si="7"/>
        <v>77.5</v>
      </c>
      <c r="BF45" s="14">
        <f t="shared" si="8"/>
        <v>110.5</v>
      </c>
      <c r="BG45" s="15">
        <f t="shared" si="9"/>
        <v>66.66666666666666</v>
      </c>
      <c r="BH45" s="15">
        <f t="shared" si="10"/>
        <v>66</v>
      </c>
      <c r="BI45" s="15">
        <f t="shared" si="11"/>
        <v>82</v>
      </c>
      <c r="BJ45" s="15">
        <f t="shared" si="12"/>
        <v>20</v>
      </c>
      <c r="BK45" s="15">
        <f t="shared" si="21"/>
      </c>
      <c r="BL45" s="15">
        <f t="shared" si="22"/>
      </c>
      <c r="BM45" s="15">
        <f t="shared" si="23"/>
        <v>0</v>
      </c>
      <c r="BN45" s="16">
        <f t="shared" si="24"/>
        <v>62.16</v>
      </c>
      <c r="BO45" s="16">
        <f t="shared" si="24"/>
        <v>88.93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2021-06-29T14:02:27Z</dcterms:modified>
  <cp:category/>
  <cp:version/>
  <cp:contentType/>
  <cp:contentStatus/>
</cp:coreProperties>
</file>